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2024年龙南市一般公共预算支出预算表" sheetId="4" r:id="rId1"/>
    <sheet name="1" sheetId="6" r:id="rId2"/>
    <sheet name="公式基础表" sheetId="5" r:id="rId3"/>
  </sheets>
  <externalReferences>
    <externalReference r:id="rId4"/>
    <externalReference r:id="rId5"/>
    <externalReference r:id="rId6"/>
  </externalReferences>
  <definedNames>
    <definedName name="_xlnm._FilterDatabase" localSheetId="0" hidden="1">'2024年龙南市一般公共预算支出预算表'!$A$5:$G$1351</definedName>
    <definedName name="_xlnm._FilterDatabase" localSheetId="1" hidden="1">'1'!$A$5:$G$265</definedName>
    <definedName name="_xlnm._FilterDatabase" localSheetId="2" hidden="1">公式基础表!$A$5:$G$1351</definedName>
    <definedName name="_xlnm.Print_Titles" localSheetId="0">'2024年龙南市一般公共预算支出预算表'!$3:$4</definedName>
    <definedName name="_xlnm.Print_Titles" localSheetId="2">公式基础表!$3:$4</definedName>
    <definedName name="科目编码表">[2]可录项目!$A$4:$D$2966</definedName>
    <definedName name="_xlnm.Print_Titles" localSheetId="1">'1'!$3:$4</definedName>
  </definedNames>
  <calcPr calcId="144525"/>
</workbook>
</file>

<file path=xl/comments1.xml><?xml version="1.0" encoding="utf-8"?>
<comments xmlns="http://schemas.openxmlformats.org/spreadsheetml/2006/main">
  <authors>
    <author>树袋熊</author>
  </authors>
  <commentList>
    <comment ref="E99" authorId="0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调减1500至2040299</t>
        </r>
      </text>
    </comment>
    <comment ref="E101" authorId="0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调减320万元至2040299</t>
        </r>
      </text>
    </comment>
    <comment ref="E104" authorId="0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调减100万元至2040499</t>
        </r>
      </text>
    </comment>
    <comment ref="E187" authorId="0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调减120万元至208</t>
        </r>
      </text>
    </comment>
  </commentList>
</comments>
</file>

<file path=xl/sharedStrings.xml><?xml version="1.0" encoding="utf-8"?>
<sst xmlns="http://schemas.openxmlformats.org/spreadsheetml/2006/main" count="2976" uniqueCount="1045">
  <si>
    <t>2025年龙南市一般公共预算本级支出安排情况表</t>
  </si>
  <si>
    <t>单位：万元</t>
  </si>
  <si>
    <t>支     出     项     目</t>
  </si>
  <si>
    <t>2024年预算数</t>
  </si>
  <si>
    <t>2024年执行数</t>
  </si>
  <si>
    <t>2025年预算数</t>
  </si>
  <si>
    <t>2025年预算数比2024年预算数增减%</t>
  </si>
  <si>
    <t>一般公共预算支出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</si>
  <si>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</si>
  <si>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</si>
  <si>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</si>
  <si>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</si>
  <si>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</si>
  <si>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</si>
  <si>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</si>
  <si>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</si>
  <si>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</si>
  <si>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</si>
  <si>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</si>
  <si>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</si>
  <si>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</si>
  <si>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</si>
  <si>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</si>
  <si>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</si>
  <si>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</si>
  <si>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</si>
  <si>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</si>
  <si>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</si>
  <si>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专项业务及机关事务管理</t>
  </si>
  <si>
    <t xml:space="preserve">    政务公开审批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</si>
  <si>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</si>
  <si>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</si>
  <si>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</si>
  <si>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</si>
  <si>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</si>
  <si>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</si>
  <si>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</si>
  <si>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</si>
  <si>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</si>
  <si>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</si>
  <si>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</si>
  <si>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</si>
  <si>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</si>
  <si>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</si>
  <si>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</si>
  <si>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</si>
  <si>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</si>
  <si>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</si>
  <si>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</si>
  <si>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</si>
  <si>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</si>
  <si>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</si>
  <si>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</si>
  <si>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</si>
  <si>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</si>
  <si>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税收业务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</si>
  <si>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</si>
  <si>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</si>
  <si>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</si>
  <si>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</si>
  <si>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</si>
  <si>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</si>
  <si>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缉私办案</t>
  </si>
  <si>
    <t xml:space="preserve">    口岸管理</t>
  </si>
  <si>
    <t xml:space="preserve">    海关关务</t>
  </si>
  <si>
    <t xml:space="preserve">    关税征管</t>
  </si>
  <si>
    <t xml:space="preserve">    海关监管</t>
  </si>
  <si>
    <t xml:space="preserve">    检验检疫</t>
  </si>
  <si>
    <t xml:space="preserve">    其他海关事务支出</t>
  </si>
  <si>
    <t xml:space="preserve">  纪检监察事务</t>
  </si>
  <si>
    <t xml:space="preserve">    大案要案查处</t>
  </si>
  <si>
    <t xml:space="preserve">    派驻派出机构</t>
  </si>
  <si>
    <t xml:space="preserve">    巡视工作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</si>
  <si>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</si>
  <si>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</si>
  <si>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</si>
  <si>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</si>
  <si>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</si>
  <si>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</si>
  <si>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</si>
  <si>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</si>
  <si>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</si>
  <si>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</si>
  <si>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知识产权战略和规划</t>
  </si>
  <si>
    <t xml:space="preserve">    国际合作与交流</t>
  </si>
  <si>
    <t xml:space="preserve">    知识产权宏观管理</t>
  </si>
  <si>
    <t xml:space="preserve">    商标管理</t>
  </si>
  <si>
    <t xml:space="preserve">    原产地地理标志管理</t>
  </si>
  <si>
    <t xml:space="preserve">    其他知识产权事务支出</t>
  </si>
  <si>
    <t xml:space="preserve">  民族事务</t>
  </si>
  <si>
    <t xml:space="preserve">    民族工作专项</t>
  </si>
  <si>
    <t xml:space="preserve">    其他民族事务支出</t>
  </si>
  <si>
    <t xml:space="preserve">  港澳台事务</t>
  </si>
  <si>
    <t xml:space="preserve">    港澳事务</t>
  </si>
  <si>
    <t xml:space="preserve">    台湾事务</t>
  </si>
  <si>
    <t xml:space="preserve">    其他港澳台事务支出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</si>
  <si>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</si>
  <si>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</si>
  <si>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</si>
  <si>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</si>
  <si>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</si>
  <si>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</si>
  <si>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工会事务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</si>
  <si>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</si>
  <si>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</si>
  <si>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</si>
  <si>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</si>
  <si>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</si>
  <si>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公务员事务</t>
  </si>
  <si>
    <t xml:space="preserve">    其他组织事务支出</t>
  </si>
  <si>
    <t xml:space="preserve">  宣传事务</t>
  </si>
  <si>
    <t xml:space="preserve">    宣传管理</t>
  </si>
  <si>
    <t xml:space="preserve">    其他宣传事务支出</t>
  </si>
  <si>
    <t xml:space="preserve">  统战事务</t>
  </si>
  <si>
    <t xml:space="preserve">    宗教事务</t>
  </si>
  <si>
    <t xml:space="preserve">    华侨事务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</si>
  <si>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</si>
  <si>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</si>
  <si>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</si>
  <si>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</si>
  <si>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</si>
  <si>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网信事务</t>
  </si>
  <si>
    <t xml:space="preserve">    信息安全事务</t>
  </si>
  <si>
    <t xml:space="preserve">    其他网信事务支出</t>
  </si>
  <si>
    <t xml:space="preserve">  市场监督管理事务</t>
  </si>
  <si>
    <t xml:space="preserve">    市场主体管理</t>
  </si>
  <si>
    <t xml:space="preserve">    市场秩序执法</t>
  </si>
  <si>
    <t xml:space="preserve">    质量基础</t>
  </si>
  <si>
    <t xml:space="preserve">    药品事务</t>
  </si>
  <si>
    <t xml:space="preserve">    医疗器械事务</t>
  </si>
  <si>
    <t xml:space="preserve">    化妆品事务</t>
  </si>
  <si>
    <t xml:space="preserve">    质量安全监管</t>
  </si>
  <si>
    <t xml:space="preserve">    食品安全监管</t>
  </si>
  <si>
    <t xml:space="preserve">    其他市场监督管理事务</t>
  </si>
  <si>
    <t xml:space="preserve">  社会工作事务</t>
  </si>
  <si>
    <t xml:space="preserve">    其他社会工作事务支出</t>
  </si>
  <si>
    <t xml:space="preserve">  信访事务</t>
  </si>
  <si>
    <t xml:space="preserve">    信访业务</t>
  </si>
  <si>
    <t xml:space="preserve">    其他信访事务支出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</si>
  <si>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</si>
  <si>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</si>
  <si>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</si>
  <si>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</si>
  <si>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</si>
  <si>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</si>
  <si>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</si>
  <si>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</si>
  <si>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</si>
  <si>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</si>
  <si>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援外优惠贷款贴息</t>
  </si>
  <si>
    <t xml:space="preserve">    对外援助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</si>
  <si>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</si>
  <si>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</si>
  <si>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</si>
  <si>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</si>
  <si>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</si>
  <si>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</si>
  <si>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</si>
  <si>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</si>
  <si>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</si>
  <si>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对外合作活动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</si>
  <si>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</si>
  <si>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</si>
  <si>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</si>
  <si>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</si>
  <si>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</si>
  <si>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</si>
  <si>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</si>
  <si>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</si>
  <si>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国际发展合作</t>
  </si>
  <si>
    <t xml:space="preserve">    其他国际发展合作支出</t>
  </si>
  <si>
    <t xml:space="preserve">  其他外交支出(款)</t>
  </si>
  <si>
    <t xml:space="preserve">    其他外交支出(项)</t>
  </si>
  <si>
    <t>国防支出</t>
  </si>
  <si>
    <t xml:space="preserve">  军费</t>
  </si>
  <si>
    <t xml:space="preserve">    现役部队</t>
  </si>
  <si>
    <t xml:space="preserve">    预备役部队</t>
  </si>
  <si>
    <t xml:space="preserve">    其他军费支出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</si>
  <si>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</si>
  <si>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</si>
  <si>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</si>
  <si>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</si>
  <si>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</si>
  <si>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</si>
  <si>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</si>
  <si>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</si>
  <si>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</si>
  <si>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民兵</t>
  </si>
  <si>
    <t xml:space="preserve">    边海防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</si>
  <si>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</si>
  <si>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</si>
  <si>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</si>
  <si>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</si>
  <si>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 xml:space="preserve">  武装警察部队(款)</t>
  </si>
  <si>
    <t xml:space="preserve">    武装警察部队(项)</t>
  </si>
  <si>
    <t xml:space="preserve">    其他武装警察部队支出</t>
  </si>
  <si>
    <t xml:space="preserve">  公安</t>
  </si>
  <si>
    <t xml:space="preserve">    执法办案</t>
  </si>
  <si>
    <t xml:space="preserve">    特别业务</t>
  </si>
  <si>
    <t xml:space="preserve">    特勤业务</t>
  </si>
  <si>
    <t xml:space="preserve">    移民事务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</si>
  <si>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</si>
  <si>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</si>
  <si>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</si>
  <si>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</si>
  <si>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</si>
  <si>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“两房”建设</t>
  </si>
  <si>
    <t xml:space="preserve">    检察监督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</si>
  <si>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</si>
  <si>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</si>
  <si>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</si>
  <si>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</si>
  <si>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</si>
  <si>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</si>
  <si>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</si>
  <si>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</si>
  <si>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</si>
  <si>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律师管理</t>
  </si>
  <si>
    <t xml:space="preserve">    公共法律服务</t>
  </si>
  <si>
    <t xml:space="preserve">    国家统一法律职业资格考试</t>
  </si>
  <si>
    <t xml:space="preserve">    社区矫正</t>
  </si>
  <si>
    <t xml:space="preserve">    法治建设</t>
  </si>
  <si>
    <t xml:space="preserve">    其他司法支出</t>
  </si>
  <si>
    <t xml:space="preserve">  监狱</t>
  </si>
  <si>
    <t xml:space="preserve">    罪犯生活及医疗卫生</t>
  </si>
  <si>
    <t xml:space="preserve">    监狱业务及罪犯改造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</si>
  <si>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</si>
  <si>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</si>
  <si>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</si>
  <si>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</si>
  <si>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</si>
  <si>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</si>
  <si>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</si>
  <si>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</si>
  <si>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</si>
  <si>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</si>
  <si>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</si>
  <si>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</si>
  <si>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缉私业务</t>
  </si>
  <si>
    <t xml:space="preserve">    其他缉私警察支出</t>
  </si>
  <si>
    <t xml:space="preserve">  其他公共安全支出(款)</t>
  </si>
  <si>
    <t xml:space="preserve">    国家司法救助支出</t>
  </si>
  <si>
    <t xml:space="preserve">    其他公共安全支出(项)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</si>
  <si>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</si>
  <si>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</si>
  <si>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</si>
  <si>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</si>
  <si>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</si>
  <si>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</si>
  <si>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</si>
  <si>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</si>
  <si>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</si>
  <si>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其他普通教育支出</t>
  </si>
  <si>
    <t xml:space="preserve">  职业教育</t>
  </si>
  <si>
    <t xml:space="preserve">    初等职业教育</t>
  </si>
  <si>
    <t xml:space="preserve">    中等职业教育</t>
  </si>
  <si>
    <t xml:space="preserve">    技校教育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</si>
  <si>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</si>
  <si>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</si>
  <si>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</si>
  <si>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</si>
  <si>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</si>
  <si>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</si>
  <si>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</si>
  <si>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</si>
  <si>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</si>
  <si>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</si>
  <si>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</si>
  <si>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</si>
  <si>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</si>
  <si>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</si>
  <si>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</si>
  <si>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</si>
  <si>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</si>
  <si>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</si>
  <si>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</si>
  <si>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</si>
  <si>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</si>
  <si>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</si>
  <si>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</si>
  <si>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</si>
  <si>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</si>
  <si>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</si>
  <si>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</si>
  <si>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</si>
  <si>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</si>
  <si>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</si>
  <si>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</si>
  <si>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</si>
  <si>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</si>
  <si>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</si>
  <si>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</si>
  <si>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</si>
  <si>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</si>
  <si>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</si>
  <si>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</si>
  <si>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</si>
  <si>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自然科学基金</t>
  </si>
  <si>
    <t xml:space="preserve">    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</si>
  <si>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</si>
  <si>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</si>
  <si>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</si>
  <si>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科技人才队伍建设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</si>
  <si>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</si>
  <si>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</si>
  <si>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</si>
  <si>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</si>
  <si>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</si>
  <si>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</si>
  <si>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</si>
  <si>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科技成果转化与扩散</t>
  </si>
  <si>
    <t xml:space="preserve">    共性技术研究与开发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</si>
  <si>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</si>
  <si>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</si>
  <si>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</si>
  <si>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</si>
  <si>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</si>
  <si>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</si>
  <si>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</si>
  <si>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</si>
  <si>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</si>
  <si>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</si>
  <si>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</si>
  <si>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</si>
  <si>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</si>
  <si>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</si>
  <si>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</si>
  <si>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</si>
  <si>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</si>
  <si>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</si>
  <si>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</si>
  <si>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</si>
  <si>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</si>
  <si>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</si>
  <si>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</si>
  <si>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  其他科技重大项目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</si>
  <si>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</si>
  <si>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</si>
  <si>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</si>
  <si>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</si>
  <si>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</si>
  <si>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文化旅游体育与传媒支出</t>
  </si>
  <si>
    <t xml:space="preserve">  文化和旅游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</si>
  <si>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</si>
  <si>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</si>
  <si>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</si>
  <si>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</si>
  <si>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</si>
  <si>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</si>
  <si>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文化和旅游交流与合作</t>
  </si>
  <si>
    <t xml:space="preserve">    文化创作与保护</t>
  </si>
  <si>
    <t xml:space="preserve">    文化和旅游市场管理</t>
  </si>
  <si>
    <t xml:space="preserve">    旅游宣传</t>
  </si>
  <si>
    <t xml:space="preserve">    文化和旅游管理事务</t>
  </si>
  <si>
    <t xml:space="preserve">    其他文化和旅游支出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</si>
  <si>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</si>
  <si>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</si>
  <si>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</si>
  <si>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</si>
  <si>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</si>
  <si>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</si>
  <si>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</si>
  <si>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</si>
  <si>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</si>
  <si>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</si>
  <si>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</si>
  <si>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</si>
  <si>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</si>
  <si>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新闻出版电影</t>
  </si>
  <si>
    <t xml:space="preserve">    新闻通讯</t>
  </si>
  <si>
    <t xml:space="preserve">    出版发行</t>
  </si>
  <si>
    <t xml:space="preserve">    版权管理</t>
  </si>
  <si>
    <t xml:space="preserve">    电影</t>
  </si>
  <si>
    <t xml:space="preserve">    其他新闻出版电影支出</t>
  </si>
  <si>
    <t xml:space="preserve">  广播电视</t>
  </si>
  <si>
    <t xml:space="preserve">    监测监管</t>
  </si>
  <si>
    <t xml:space="preserve">    传输发射</t>
  </si>
  <si>
    <t xml:space="preserve">    广播电视事务</t>
  </si>
  <si>
    <t xml:space="preserve">    其他广播电视支出</t>
  </si>
  <si>
    <t xml:space="preserve">  其他文化旅游体育与传媒支出(款)</t>
  </si>
  <si>
    <t xml:space="preserve">    宣传文化发展专项支出</t>
  </si>
  <si>
    <t xml:space="preserve">    文化产业发展专项支出</t>
  </si>
  <si>
    <t xml:space="preserve">    其他文化旅游体育与传媒支出(项)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</si>
  <si>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</si>
  <si>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</si>
  <si>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</si>
  <si>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</si>
  <si>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</si>
  <si>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</si>
  <si>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</si>
  <si>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</si>
  <si>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</si>
  <si>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</si>
  <si>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政府特殊津贴</t>
  </si>
  <si>
    <t xml:space="preserve">    资助留学回国人员</t>
  </si>
  <si>
    <t xml:space="preserve">    博士后日常经费</t>
  </si>
  <si>
    <t xml:space="preserve">    引进人才费用</t>
  </si>
  <si>
    <t xml:space="preserve">    其他人力资源和社会保障管理事务支出</t>
  </si>
  <si>
    <t xml:space="preserve">  民政管理事务</t>
  </si>
  <si>
    <t xml:space="preserve">    社会组织管理</t>
  </si>
  <si>
    <t xml:space="preserve">    行政区划和地名管理</t>
  </si>
  <si>
    <t xml:space="preserve">    基层政权建设和社区治理</t>
  </si>
  <si>
    <t xml:space="preserve">    其他民政管理事务支出</t>
  </si>
  <si>
    <t xml:space="preserve">  补充全国社会保障基金</t>
  </si>
  <si>
    <t xml:space="preserve">    用一般公共预算补充基金</t>
  </si>
  <si>
    <t xml:space="preserve">  行政事业单位养老支出</t>
  </si>
  <si>
    <t xml:space="preserve">    行政单位离退休</t>
  </si>
  <si>
    <t xml:space="preserve">    事业单位离退休</t>
  </si>
  <si>
    <t xml:space="preserve">    离退休人员管理机构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</si>
  <si>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</si>
  <si>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</si>
  <si>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</si>
  <si>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对机关事业单位职业年金的补助</t>
  </si>
  <si>
    <t xml:space="preserve">    其他行政事业单位养老支出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</si>
  <si>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</si>
  <si>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</si>
  <si>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</si>
  <si>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</si>
  <si>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</si>
  <si>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</si>
  <si>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</si>
  <si>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</si>
  <si>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</si>
  <si>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</si>
  <si>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</si>
  <si>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</si>
  <si>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促进创业补贴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</si>
  <si>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</si>
  <si>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</si>
  <si>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</si>
  <si>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</si>
  <si>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</si>
  <si>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义务兵优待</t>
  </si>
  <si>
    <t xml:space="preserve">    农村籍退役士兵老年生活补助</t>
  </si>
  <si>
    <t xml:space="preserve">    光荣院</t>
  </si>
  <si>
    <t xml:space="preserve">    褒扬纪念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</si>
  <si>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</si>
  <si>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</si>
  <si>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</si>
  <si>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</si>
  <si>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</si>
  <si>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</si>
  <si>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军队转业干部安置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</si>
  <si>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</si>
  <si>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</si>
  <si>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</si>
  <si>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</si>
  <si>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康复辅具</t>
  </si>
  <si>
    <t xml:space="preserve">    殡葬</t>
  </si>
  <si>
    <t xml:space="preserve">    社会福利事业单位</t>
  </si>
  <si>
    <t xml:space="preserve">    养老服务</t>
  </si>
  <si>
    <t xml:space="preserve">    其他社会福利支出</t>
  </si>
  <si>
    <t xml:space="preserve">  残疾人事业</t>
  </si>
  <si>
    <t xml:space="preserve">    残疾人康复</t>
  </si>
  <si>
    <t xml:space="preserve">    残疾人就业</t>
  </si>
  <si>
    <t xml:space="preserve">    残疾人体育</t>
  </si>
  <si>
    <t xml:space="preserve">    残疾人生活和护理补贴</t>
  </si>
  <si>
    <t xml:space="preserve">    其他残疾人事业支出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</si>
  <si>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</si>
  <si>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</si>
  <si>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</si>
  <si>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</si>
  <si>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</si>
  <si>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</si>
  <si>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</si>
  <si>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</si>
  <si>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</si>
  <si>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</si>
  <si>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</si>
  <si>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</si>
  <si>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对道路交通事故社会救助基金的补助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</si>
  <si>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</si>
  <si>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</si>
  <si>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</si>
  <si>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</si>
  <si>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</si>
  <si>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</si>
  <si>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</si>
  <si>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</si>
  <si>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</si>
  <si>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</si>
  <si>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</si>
  <si>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其他财政对社会保险基金的补助</t>
  </si>
  <si>
    <t xml:space="preserve">  退役军人管理事务</t>
  </si>
  <si>
    <t xml:space="preserve">    拥军优属</t>
  </si>
  <si>
    <t xml:space="preserve">    军供保障</t>
  </si>
  <si>
    <t xml:space="preserve">    其他退役军人事务管理支出</t>
  </si>
  <si>
    <t xml:space="preserve">  财政代缴社会保险费支出</t>
  </si>
  <si>
    <t xml:space="preserve">    财政代缴城乡居民基本养老保险费支出</t>
  </si>
  <si>
    <t xml:space="preserve">    财政代缴其他社会保险费支出</t>
  </si>
  <si>
    <t xml:space="preserve">  其他社会保障和就业支出(款)</t>
  </si>
  <si>
    <t xml:space="preserve">    其他社会保障和就业支出(项)</t>
  </si>
  <si>
    <t>卫生健康支出</t>
  </si>
  <si>
    <t xml:space="preserve">  卫生健康管理事务</t>
  </si>
  <si>
    <t xml:space="preserve">    其他卫生健康管理事务支出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</si>
  <si>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</si>
  <si>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</si>
  <si>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</si>
  <si>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</si>
  <si>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</si>
  <si>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</si>
  <si>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妇幼保健医院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</si>
  <si>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</si>
  <si>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</si>
  <si>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</si>
  <si>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</si>
  <si>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</si>
  <si>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康复医院</t>
  </si>
  <si>
    <t xml:space="preserve">    优抚医院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</si>
  <si>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</si>
  <si>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</si>
  <si>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</si>
  <si>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</si>
  <si>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</si>
  <si>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</si>
  <si>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</si>
  <si>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</si>
  <si>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</si>
  <si>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</si>
  <si>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</si>
  <si>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</si>
  <si>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</si>
  <si>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</si>
  <si>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重大公共卫生服务</t>
  </si>
  <si>
    <t xml:space="preserve">    突发公共卫生事件应急处置</t>
  </si>
  <si>
    <t xml:space="preserve">    其他公共卫生支出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</si>
  <si>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</si>
  <si>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</si>
  <si>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</si>
  <si>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</si>
  <si>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</si>
  <si>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</si>
  <si>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</si>
  <si>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</si>
  <si>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</si>
  <si>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</si>
  <si>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</si>
  <si>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</si>
  <si>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</si>
  <si>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</si>
  <si>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</si>
  <si>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</si>
  <si>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</si>
  <si>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</si>
  <si>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</si>
  <si>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</si>
  <si>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</si>
  <si>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</si>
  <si>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</si>
  <si>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医疗保障管理事务</t>
  </si>
  <si>
    <t xml:space="preserve">    医疗保障政策管理</t>
  </si>
  <si>
    <t xml:space="preserve">    医疗保障经办事务</t>
  </si>
  <si>
    <t xml:space="preserve">    其他医疗保障管理事务支出</t>
  </si>
  <si>
    <t xml:space="preserve">  老龄卫生健康事务(款)</t>
  </si>
  <si>
    <t xml:space="preserve">    老龄卫生健康事务(项)</t>
  </si>
  <si>
    <t xml:space="preserve">  中医药事务</t>
  </si>
  <si>
    <t xml:space="preserve">    其他中医药事务支出</t>
  </si>
  <si>
    <t xml:space="preserve">  疾病预防控制事务</t>
  </si>
  <si>
    <t xml:space="preserve">    其他疾病预防控制事务支出</t>
  </si>
  <si>
    <t xml:space="preserve">  其他卫生健康支出(款)</t>
  </si>
  <si>
    <t xml:space="preserve">    其他卫生健康支出(项)</t>
  </si>
  <si>
    <t>节能环保支出</t>
  </si>
  <si>
    <t xml:space="preserve">  环境保护管理事务</t>
  </si>
  <si>
    <t xml:space="preserve">    生态环境保护宣传</t>
  </si>
  <si>
    <t xml:space="preserve">    环境保护法规、规划及标准</t>
  </si>
  <si>
    <t xml:space="preserve">    生态环境国际合作及履约</t>
  </si>
  <si>
    <t xml:space="preserve">    生态环境保护行政许可</t>
  </si>
  <si>
    <t xml:space="preserve">    应对气候变化管理事务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</si>
  <si>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</si>
  <si>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</si>
  <si>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</si>
  <si>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</si>
  <si>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</si>
  <si>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</si>
  <si>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</si>
  <si>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</si>
  <si>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</si>
  <si>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</si>
  <si>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</si>
  <si>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</si>
  <si>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土壤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</si>
  <si>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</si>
  <si>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</si>
  <si>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</si>
  <si>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</si>
  <si>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生物及物种资源保护</t>
  </si>
  <si>
    <t xml:space="preserve">    草原生态修复治理</t>
  </si>
  <si>
    <t xml:space="preserve">    自然保护地</t>
  </si>
  <si>
    <t xml:space="preserve">    其他自然生态保护支出</t>
  </si>
  <si>
    <t xml:space="preserve">  森林保护修复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</si>
  <si>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</si>
  <si>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</si>
  <si>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</si>
  <si>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</si>
  <si>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停伐补助</t>
  </si>
  <si>
    <t xml:space="preserve">    其他森林保护修复支出</t>
  </si>
  <si>
    <t xml:space="preserve">  退耕还林还草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</si>
  <si>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</si>
  <si>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</si>
  <si>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</si>
  <si>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</si>
  <si>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其他退耕还林还草支出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</si>
  <si>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</si>
  <si>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</si>
  <si>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</si>
  <si>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</si>
  <si>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</si>
  <si>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</si>
  <si>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</si>
  <si>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</si>
  <si>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</si>
  <si>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</si>
  <si>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</si>
  <si>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</si>
  <si>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</si>
  <si>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</si>
  <si>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</si>
  <si>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</si>
  <si>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</si>
  <si>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</si>
  <si>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</si>
  <si>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</si>
  <si>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</si>
  <si>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能源科技装备</t>
  </si>
  <si>
    <t xml:space="preserve">    能源行业管理</t>
  </si>
  <si>
    <t xml:space="preserve">    能源管理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</si>
  <si>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</si>
  <si>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</si>
  <si>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</si>
  <si>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</si>
  <si>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</si>
  <si>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</si>
  <si>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</si>
  <si>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</si>
  <si>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</si>
  <si>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</si>
  <si>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</si>
  <si>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</si>
  <si>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</si>
  <si>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</si>
  <si>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</si>
  <si>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</si>
  <si>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</si>
  <si>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</si>
  <si>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</si>
  <si>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</si>
  <si>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</si>
  <si>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</si>
  <si>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</si>
  <si>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</si>
  <si>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</si>
  <si>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农业农村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</si>
  <si>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</si>
  <si>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</si>
  <si>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</si>
  <si>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</si>
  <si>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</si>
  <si>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</si>
  <si>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</si>
  <si>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</si>
  <si>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</si>
  <si>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</si>
  <si>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</si>
  <si>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农业生产发展</t>
  </si>
  <si>
    <t xml:space="preserve">    农村合作经济</t>
  </si>
  <si>
    <t xml:space="preserve">    农产品加工与促销</t>
  </si>
  <si>
    <t xml:space="preserve">    农村社会事业</t>
  </si>
  <si>
    <t xml:space="preserve">    农业生态资源保护</t>
  </si>
  <si>
    <t xml:space="preserve">    乡村道路建设</t>
  </si>
  <si>
    <t xml:space="preserve">    渔业发展</t>
  </si>
  <si>
    <t xml:space="preserve">    对高校毕业生到基层任职补助</t>
  </si>
  <si>
    <t xml:space="preserve">    耕地建设与利用</t>
  </si>
  <si>
    <t xml:space="preserve">    其他农业农村支出</t>
  </si>
  <si>
    <t xml:space="preserve">  林业和草原</t>
  </si>
  <si>
    <t xml:space="preserve">    事业机构</t>
  </si>
  <si>
    <t xml:space="preserve">    森林资源培育</t>
  </si>
  <si>
    <t xml:space="preserve">    技术推广与转化</t>
  </si>
  <si>
    <t xml:space="preserve">    森林资源管理</t>
  </si>
  <si>
    <t xml:space="preserve">    森林生态效益补偿</t>
  </si>
  <si>
    <t xml:space="preserve">    动植物保护</t>
  </si>
  <si>
    <t xml:space="preserve">    湿地保护</t>
  </si>
  <si>
    <t xml:space="preserve">    执法与监督</t>
  </si>
  <si>
    <t xml:space="preserve">    防沙治沙</t>
  </si>
  <si>
    <t xml:space="preserve">    对外合作与交流</t>
  </si>
  <si>
    <t xml:space="preserve">    产业化管理</t>
  </si>
  <si>
    <t xml:space="preserve">    信息管理</t>
  </si>
  <si>
    <t xml:space="preserve">    林区公共支出</t>
  </si>
  <si>
    <t xml:space="preserve">    贷款贴息</t>
  </si>
  <si>
    <t xml:space="preserve">    林业草原防灾减灾</t>
  </si>
  <si>
    <t xml:space="preserve">    草原管理</t>
  </si>
  <si>
    <t xml:space="preserve">    退耕还林还草</t>
  </si>
  <si>
    <t xml:space="preserve">    其他林业和草原支出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</si>
  <si>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</si>
  <si>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</si>
  <si>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</si>
  <si>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</si>
  <si>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</si>
  <si>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</si>
  <si>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</si>
  <si>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</si>
  <si>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</si>
  <si>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</si>
  <si>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</si>
  <si>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</si>
  <si>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</si>
  <si>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农村水利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</si>
  <si>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</si>
  <si>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</si>
  <si>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</si>
  <si>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</si>
  <si>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</si>
  <si>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水利建设征地及移民支出</t>
  </si>
  <si>
    <t xml:space="preserve">    农村供水</t>
  </si>
  <si>
    <t xml:space="preserve">    南水北调工程建设</t>
  </si>
  <si>
    <t xml:space="preserve">    南水北调工程管理</t>
  </si>
  <si>
    <t xml:space="preserve">    其他水利支出</t>
  </si>
  <si>
    <t xml:space="preserve">  巩固脱贫攻坚成果衔接乡村振兴</t>
  </si>
  <si>
    <t xml:space="preserve">    农村基础设施建设</t>
  </si>
  <si>
    <t xml:space="preserve">    生产发展</t>
  </si>
  <si>
    <t xml:space="preserve">    社会发展</t>
  </si>
  <si>
    <t xml:space="preserve">    贷款奖补和贴息</t>
  </si>
  <si>
    <t xml:space="preserve">    “三西”农业建设专项补助</t>
  </si>
  <si>
    <t xml:space="preserve">    其他巩固脱贫攻坚成果衔接乡村振兴支出</t>
  </si>
  <si>
    <t xml:space="preserve">  农村综合改革</t>
  </si>
  <si>
    <t xml:space="preserve">    对村级公益事业建设的补助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</si>
  <si>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</si>
  <si>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</si>
  <si>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</si>
  <si>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</si>
  <si>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</si>
  <si>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</si>
  <si>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</si>
  <si>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农业保险保费补贴</t>
  </si>
  <si>
    <t xml:space="preserve">    创业担保贷款贴息及奖补</t>
  </si>
  <si>
    <t xml:space="preserve">    补充创业担保贷款基金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</si>
  <si>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</si>
  <si>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</si>
  <si>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</si>
  <si>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</si>
  <si>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</si>
  <si>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</si>
  <si>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</si>
  <si>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</si>
  <si>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</si>
  <si>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</si>
  <si>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公路养护</t>
  </si>
  <si>
    <t xml:space="preserve">    交通运输信息化建设</t>
  </si>
  <si>
    <t xml:space="preserve">    公路和运输安全</t>
  </si>
  <si>
    <t xml:space="preserve">    公路运输管理</t>
  </si>
  <si>
    <t xml:space="preserve">    公路和运输技术标准化建设</t>
  </si>
  <si>
    <t xml:space="preserve">    水运建设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</si>
  <si>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</si>
  <si>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</si>
  <si>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</si>
  <si>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</si>
  <si>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</si>
  <si>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</si>
  <si>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</si>
  <si>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</si>
  <si>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</si>
  <si>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</si>
  <si>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</si>
  <si>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</si>
  <si>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</si>
  <si>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</si>
  <si>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</si>
  <si>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</si>
  <si>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</si>
  <si>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</si>
  <si>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</si>
  <si>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</si>
  <si>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</si>
  <si>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</si>
  <si>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</si>
  <si>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</si>
  <si>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</si>
  <si>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</si>
  <si>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</si>
  <si>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</si>
  <si>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</si>
  <si>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</si>
  <si>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</si>
  <si>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</si>
  <si>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</si>
  <si>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</si>
  <si>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</si>
  <si>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资源勘探工业信息等支出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</si>
  <si>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</si>
  <si>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</si>
  <si>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</si>
  <si>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</si>
  <si>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</si>
  <si>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</si>
  <si>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</si>
  <si>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</si>
  <si>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</si>
  <si>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</si>
  <si>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</si>
  <si>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</si>
  <si>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</si>
  <si>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</si>
  <si>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</si>
  <si>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</si>
  <si>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</si>
  <si>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</si>
  <si>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</si>
  <si>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</si>
  <si>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</si>
  <si>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</si>
  <si>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</si>
  <si>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</si>
  <si>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专用通信</t>
  </si>
  <si>
    <t xml:space="preserve">    无线电及信息通信监管</t>
  </si>
  <si>
    <t xml:space="preserve">    工程建设及运行维护</t>
  </si>
  <si>
    <t xml:space="preserve">    产业发展</t>
  </si>
  <si>
    <t xml:space="preserve">    其他工业和信息产业监管支出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</si>
  <si>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</si>
  <si>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</si>
  <si>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</si>
  <si>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</si>
  <si>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</si>
  <si>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</si>
  <si>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</si>
  <si>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减免房租补贴</t>
  </si>
  <si>
    <t xml:space="preserve">    其他支持中小企业发展和管理支出</t>
  </si>
  <si>
    <t xml:space="preserve">  其他资源勘探工业信息等支出(款)</t>
  </si>
  <si>
    <t xml:space="preserve">    黄金事务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</si>
  <si>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</si>
  <si>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</si>
  <si>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</si>
  <si>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其他资源勘探工业信息等支出(项)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</si>
  <si>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</si>
  <si>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</si>
  <si>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</si>
  <si>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</si>
  <si>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</si>
  <si>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</si>
  <si>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</si>
  <si>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</si>
  <si>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</si>
  <si>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</si>
  <si>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</si>
  <si>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</si>
  <si>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</si>
  <si>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</si>
  <si>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</si>
  <si>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</si>
  <si>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</si>
  <si>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</si>
  <si>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</si>
  <si>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</si>
  <si>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</si>
  <si>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</si>
  <si>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</si>
  <si>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</si>
  <si>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</si>
  <si>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</si>
  <si>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</si>
  <si>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</si>
  <si>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</si>
  <si>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利息费用补贴支出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</si>
  <si>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</si>
  <si>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</si>
  <si>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</si>
  <si>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</si>
  <si>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</si>
  <si>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</si>
  <si>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</si>
  <si>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重点企业贷款贴息</t>
  </si>
  <si>
    <t xml:space="preserve">    其他金融支出(项)</t>
  </si>
  <si>
    <t>援助其他地区支出</t>
  </si>
  <si>
    <t xml:space="preserve">  一般公共服务</t>
  </si>
  <si>
    <t xml:space="preserve">  教育</t>
  </si>
  <si>
    <t xml:space="preserve">  文化旅游体育与传媒</t>
  </si>
  <si>
    <t xml:space="preserve">  卫生健康</t>
  </si>
  <si>
    <t xml:space="preserve">  节能环保</t>
  </si>
  <si>
    <t xml:space="preserve">  交通运输</t>
  </si>
  <si>
    <t xml:space="preserve">  住房保障</t>
  </si>
  <si>
    <t xml:space="preserve">  其他支出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</si>
  <si>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</si>
  <si>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</si>
  <si>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</si>
  <si>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</si>
  <si>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自然资源社会公益服务</t>
  </si>
  <si>
    <t xml:space="preserve">    自然资源行业业务管理</t>
  </si>
  <si>
    <t xml:space="preserve">    自然资源调查与确权登记</t>
  </si>
  <si>
    <t xml:space="preserve">    土地资源储备支出</t>
  </si>
  <si>
    <t xml:space="preserve">    地质矿产资源与环境调查</t>
  </si>
  <si>
    <t xml:space="preserve">    地质勘查与矿产资源管理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</si>
  <si>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</si>
  <si>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</si>
  <si>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</si>
  <si>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海域与海岛管理</t>
  </si>
  <si>
    <t xml:space="preserve">    自然资源国际合作与海洋权益维护</t>
  </si>
  <si>
    <t xml:space="preserve">    自然资源卫星</t>
  </si>
  <si>
    <t xml:space="preserve">    极地考察</t>
  </si>
  <si>
    <t xml:space="preserve">    深海调查与资源开发</t>
  </si>
  <si>
    <t xml:space="preserve">    海港航标维护</t>
  </si>
  <si>
    <t xml:space="preserve">    海水淡化</t>
  </si>
  <si>
    <t xml:space="preserve">    无居民海岛使用金支出</t>
  </si>
  <si>
    <t xml:space="preserve">    海洋战略规划与预警监测</t>
  </si>
  <si>
    <t xml:space="preserve">    基础测绘与地理信息监管</t>
  </si>
  <si>
    <t xml:space="preserve">    其他自然资源事务支出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</si>
  <si>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</si>
  <si>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</si>
  <si>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</si>
  <si>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</si>
  <si>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</si>
  <si>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</si>
  <si>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</si>
  <si>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</si>
  <si>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</si>
  <si>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</si>
  <si>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</si>
  <si>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</si>
  <si>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其他自然资源海洋气象等支出(款)</t>
  </si>
  <si>
    <t xml:space="preserve">    其他自然资源海洋气象等支出(项)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</si>
  <si>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</si>
  <si>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</si>
  <si>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</si>
  <si>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</si>
  <si>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</si>
  <si>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</si>
  <si>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</si>
  <si>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</si>
  <si>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</si>
  <si>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</si>
  <si>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住房租赁市场发展</t>
  </si>
  <si>
    <t xml:space="preserve">    保障性租赁住房</t>
  </si>
  <si>
    <t xml:space="preserve">    配租型住房保障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</si>
  <si>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</si>
  <si>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</si>
  <si>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</si>
  <si>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</si>
  <si>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</si>
  <si>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</si>
  <si>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</si>
  <si>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</si>
  <si>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</si>
  <si>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</si>
  <si>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粮油物资事务</t>
  </si>
  <si>
    <t xml:space="preserve">    财务和审计支出</t>
  </si>
  <si>
    <t xml:space="preserve">    信息统计</t>
  </si>
  <si>
    <t xml:space="preserve">    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</si>
  <si>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</si>
  <si>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</si>
  <si>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</si>
  <si>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</si>
  <si>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</si>
  <si>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</si>
  <si>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设施建设</t>
  </si>
  <si>
    <t xml:space="preserve">    设施安全</t>
  </si>
  <si>
    <t xml:space="preserve">    物资保管保养</t>
  </si>
  <si>
    <t xml:space="preserve">    其他粮油物资事务支出</t>
  </si>
  <si>
    <t xml:space="preserve">  能源储备</t>
  </si>
  <si>
    <t xml:space="preserve">    石油储备</t>
  </si>
  <si>
    <t xml:space="preserve">    天然铀储备</t>
  </si>
  <si>
    <t xml:space="preserve">    煤炭储备</t>
  </si>
  <si>
    <t xml:space="preserve">    成品油储备</t>
  </si>
  <si>
    <t xml:space="preserve">    天然气储备</t>
  </si>
  <si>
    <t xml:space="preserve">    其他能源储备支出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</si>
  <si>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</si>
  <si>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</si>
  <si>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</si>
  <si>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</si>
  <si>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</si>
  <si>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</si>
  <si>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</si>
  <si>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</si>
  <si>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</si>
  <si>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</si>
  <si>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</si>
  <si>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</si>
  <si>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</si>
  <si>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</si>
  <si>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</si>
  <si>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</si>
  <si>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</si>
  <si>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应急物资储备</t>
  </si>
  <si>
    <t xml:space="preserve">    其他重要商品储备支出</t>
  </si>
  <si>
    <t>灾害防治及应急管理支出</t>
  </si>
  <si>
    <t xml:space="preserve">  应急管理事务</t>
  </si>
  <si>
    <t xml:space="preserve">    灾害风险防治</t>
  </si>
  <si>
    <t xml:space="preserve">    国务院安委会专项</t>
  </si>
  <si>
    <t xml:space="preserve">    安全监管</t>
  </si>
  <si>
    <t xml:space="preserve">    应急救援</t>
  </si>
  <si>
    <t xml:space="preserve">    应急管理</t>
  </si>
  <si>
    <t xml:space="preserve">    其他应急管理支出</t>
  </si>
  <si>
    <t xml:space="preserve">  消防救援事务</t>
  </si>
  <si>
    <t xml:space="preserve">    消防应急救援</t>
  </si>
  <si>
    <t xml:space="preserve">    其他消防救援事务支出</t>
  </si>
  <si>
    <t xml:space="preserve">  矿山安全</t>
  </si>
  <si>
    <t xml:space="preserve">    矿山安全监察事务</t>
  </si>
  <si>
    <t xml:space="preserve">    矿山应急救援事务</t>
  </si>
  <si>
    <t xml:space="preserve">    其他矿山安全支出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</si>
  <si>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</si>
  <si>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</si>
  <si>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</si>
  <si>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</si>
  <si>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</si>
  <si>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</si>
  <si>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</si>
  <si>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</si>
  <si>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</si>
  <si>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</si>
  <si>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自然灾害防治</t>
  </si>
  <si>
    <t xml:space="preserve">    地质灾害防治</t>
  </si>
  <si>
    <t xml:space="preserve">    森林草原防灾减灾</t>
  </si>
  <si>
    <t xml:space="preserve">    其他自然灾害防治支出</t>
  </si>
  <si>
    <t xml:space="preserve">  自然灾害救灾及恢复重建支出</t>
  </si>
  <si>
    <t xml:space="preserve">    自然灾害救灾补助</t>
  </si>
  <si>
    <t xml:space="preserve">    自然灾害灾后重建补助</t>
  </si>
  <si>
    <t xml:space="preserve">    其他自然灾害救灾及恢复重建支出</t>
  </si>
  <si>
    <t xml:space="preserve">  其他灾害防治及应急管理支出(款)</t>
  </si>
  <si>
    <t xml:space="preserve">    其他灾害防治及应急管理支出(项)</t>
  </si>
  <si>
    <t>预备费</t>
  </si>
  <si>
    <t>其他支出(类)</t>
  </si>
  <si>
    <t>22902</t>
  </si>
  <si>
    <t xml:space="preserve">  年初预留</t>
  </si>
  <si>
    <t xml:space="preserve">    年初预留</t>
  </si>
  <si>
    <t xml:space="preserve">  其他支出(款)</t>
  </si>
  <si>
    <t xml:space="preserve">    其他支出(项)</t>
  </si>
  <si>
    <t>债务付息支出</t>
  </si>
  <si>
    <t xml:space="preserve">  中央政府国内债务付息支出(款)</t>
  </si>
  <si>
    <t xml:space="preserve">    中央政府国内债务付息支出(项)</t>
  </si>
  <si>
    <t xml:space="preserve">  中央政府国外债务付息支出</t>
  </si>
  <si>
    <t xml:space="preserve">    中央政府境外发行主权债券付息支出</t>
  </si>
  <si>
    <t xml:space="preserve">    中央政府向外国政府借款付息支出</t>
  </si>
  <si>
    <t xml:space="preserve">    中央政府向国际金融组织借款付息支出</t>
  </si>
  <si>
    <t xml:space="preserve">    中央政府其他国外借款付息支出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</si>
  <si>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</si>
  <si>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</si>
  <si>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</si>
  <si>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</si>
  <si>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</si>
  <si>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</si>
  <si>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中央政府国内债务发行费用支出(款)</t>
  </si>
  <si>
    <t xml:space="preserve">    中央政府国内债务发行费用支出(项)</t>
  </si>
  <si>
    <t xml:space="preserve">  中央政府国外债务发行费用支出(款)</t>
  </si>
  <si>
    <t xml:space="preserve">    中央政府国外债务发行费用支出(项)</t>
  </si>
  <si>
    <t xml:space="preserve">  地方政府一般债务发行费用支出(款)</t>
  </si>
  <si>
    <t xml:space="preserve">    地方政府一般债务发行费用支出(项)</t>
  </si>
  <si>
    <t>2025年龙南市一般公共预算本级支出安排情况表（项级）</t>
  </si>
  <si>
    <t>支  出  项  目</t>
  </si>
  <si>
    <t>2024年龙南市一般公共预算支出执行情况表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</si>
</sst>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;[Red]\-0.0\ "/>
    <numFmt numFmtId="177" formatCode="0.0_ "/>
  </numFmts>
  <fonts count="35">
    <font>
      <sz val="12"/>
      <name val="宋体"/>
      <charset val="134"/>
    </font>
    <font>
      <sz val="12"/>
      <name val="黑体"/>
      <charset val="134"/>
    </font>
    <font>
      <b/>
      <sz val="12"/>
      <name val="宋体"/>
      <charset val="134"/>
    </font>
    <font>
      <sz val="20"/>
      <name val="黑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name val="Times New Roman"/>
      <charset val="134"/>
    </font>
    <font>
      <sz val="16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11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0" borderId="12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14" borderId="15" applyNumberFormat="0" applyAlignment="0" applyProtection="0">
      <alignment vertical="center"/>
    </xf>
    <xf numFmtId="0" fontId="25" fillId="14" borderId="11" applyNumberFormat="0" applyAlignment="0" applyProtection="0">
      <alignment vertical="center"/>
    </xf>
    <xf numFmtId="0" fontId="26" fillId="15" borderId="16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0" fillId="0" borderId="0"/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1" fillId="0" borderId="0"/>
    <xf numFmtId="0" fontId="12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</cellStyleXfs>
  <cellXfs count="89">
    <xf numFmtId="0" fontId="0" fillId="0" borderId="0" xfId="0"/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0" fillId="0" borderId="0" xfId="0" applyFont="1"/>
    <xf numFmtId="0" fontId="0" fillId="0" borderId="0" xfId="0" applyFill="1" applyAlignment="1">
      <alignment wrapText="1"/>
    </xf>
    <xf numFmtId="0" fontId="0" fillId="0" borderId="0" xfId="0" applyFill="1"/>
    <xf numFmtId="0" fontId="0" fillId="2" borderId="0" xfId="0" applyFill="1"/>
    <xf numFmtId="0" fontId="0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1" xfId="0" applyFill="1" applyBorder="1" applyAlignment="1">
      <alignment horizontal="right" vertical="center" wrapText="1"/>
    </xf>
    <xf numFmtId="0" fontId="0" fillId="0" borderId="1" xfId="0" applyFill="1" applyBorder="1" applyAlignment="1">
      <alignment horizontal="right" vertical="center"/>
    </xf>
    <xf numFmtId="0" fontId="4" fillId="0" borderId="1" xfId="0" applyFont="1" applyFill="1" applyBorder="1" applyAlignment="1">
      <alignment horizontal="right" vertical="center"/>
    </xf>
    <xf numFmtId="0" fontId="0" fillId="0" borderId="0" xfId="0" applyFill="1"/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176" fontId="5" fillId="0" borderId="2" xfId="11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3" fontId="6" fillId="0" borderId="2" xfId="0" applyNumberFormat="1" applyFont="1" applyFill="1" applyBorder="1" applyAlignment="1" applyProtection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3" fontId="8" fillId="0" borderId="2" xfId="0" applyNumberFormat="1" applyFont="1" applyFill="1" applyBorder="1" applyAlignment="1" applyProtection="1">
      <alignment horizontal="right" vertical="center"/>
    </xf>
    <xf numFmtId="3" fontId="4" fillId="0" borderId="2" xfId="0" applyNumberFormat="1" applyFont="1" applyFill="1" applyBorder="1" applyAlignment="1" applyProtection="1">
      <alignment horizontal="righ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vertical="center"/>
    </xf>
    <xf numFmtId="0" fontId="7" fillId="0" borderId="5" xfId="0" applyFont="1" applyFill="1" applyBorder="1" applyAlignment="1">
      <alignment vertical="center"/>
    </xf>
    <xf numFmtId="3" fontId="4" fillId="0" borderId="2" xfId="0" applyNumberFormat="1" applyFont="1" applyFill="1" applyBorder="1" applyAlignment="1">
      <alignment horizontal="right"/>
    </xf>
    <xf numFmtId="0" fontId="6" fillId="0" borderId="2" xfId="0" applyNumberFormat="1" applyFont="1" applyFill="1" applyBorder="1" applyAlignment="1" applyProtection="1">
      <alignment horizontal="left" vertical="center"/>
    </xf>
    <xf numFmtId="3" fontId="7" fillId="0" borderId="2" xfId="0" applyNumberFormat="1" applyFont="1" applyFill="1" applyBorder="1" applyAlignment="1" applyProtection="1">
      <alignment horizontal="right" vertical="center"/>
    </xf>
    <xf numFmtId="0" fontId="9" fillId="0" borderId="2" xfId="0" applyNumberFormat="1" applyFont="1" applyFill="1" applyBorder="1" applyAlignment="1">
      <alignment horizontal="left" vertical="center"/>
    </xf>
    <xf numFmtId="0" fontId="7" fillId="0" borderId="7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left" vertical="center"/>
    </xf>
    <xf numFmtId="41" fontId="8" fillId="0" borderId="2" xfId="0" applyNumberFormat="1" applyFont="1" applyFill="1" applyBorder="1" applyAlignment="1" applyProtection="1">
      <alignment horizontal="right" vertical="center"/>
    </xf>
    <xf numFmtId="177" fontId="2" fillId="0" borderId="2" xfId="0" applyNumberFormat="1" applyFont="1" applyFill="1" applyBorder="1" applyAlignment="1">
      <alignment horizontal="right" vertical="center"/>
    </xf>
    <xf numFmtId="41" fontId="4" fillId="0" borderId="2" xfId="0" applyNumberFormat="1" applyFont="1" applyFill="1" applyBorder="1" applyAlignment="1" applyProtection="1">
      <alignment horizontal="right" vertical="center"/>
    </xf>
    <xf numFmtId="177" fontId="0" fillId="0" borderId="2" xfId="0" applyNumberFormat="1" applyFont="1" applyFill="1" applyBorder="1" applyAlignment="1">
      <alignment horizontal="right" vertical="center"/>
    </xf>
    <xf numFmtId="41" fontId="8" fillId="0" borderId="2" xfId="0" applyNumberFormat="1" applyFont="1" applyFill="1" applyBorder="1" applyAlignment="1">
      <alignment horizontal="right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/>
    <xf numFmtId="0" fontId="0" fillId="0" borderId="0" xfId="0" applyFont="1" applyFill="1"/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0" fontId="0" fillId="0" borderId="1" xfId="0" applyFill="1" applyBorder="1" applyAlignment="1">
      <alignment horizontal="right" vertical="center"/>
    </xf>
    <xf numFmtId="0" fontId="0" fillId="0" borderId="1" xfId="0" applyFont="1" applyFill="1" applyBorder="1" applyAlignment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11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0" borderId="8" xfId="0" applyNumberFormat="1" applyFont="1" applyFill="1" applyBorder="1" applyAlignment="1" applyProtection="1">
      <alignment horizontal="center" vertical="center"/>
    </xf>
    <xf numFmtId="3" fontId="6" fillId="0" borderId="2" xfId="0" applyNumberFormat="1" applyFont="1" applyFill="1" applyBorder="1" applyAlignment="1" applyProtection="1">
      <alignment horizontal="center" vertical="center"/>
    </xf>
    <xf numFmtId="3" fontId="6" fillId="2" borderId="2" xfId="0" applyNumberFormat="1" applyFont="1" applyFill="1" applyBorder="1" applyAlignment="1" applyProtection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/>
    </xf>
    <xf numFmtId="3" fontId="8" fillId="2" borderId="2" xfId="0" applyNumberFormat="1" applyFont="1" applyFill="1" applyBorder="1" applyAlignment="1" applyProtection="1">
      <alignment horizontal="right" vertical="center"/>
    </xf>
    <xf numFmtId="3" fontId="8" fillId="0" borderId="2" xfId="0" applyNumberFormat="1" applyFont="1" applyFill="1" applyBorder="1" applyAlignment="1" applyProtection="1">
      <alignment horizontal="right" vertical="center"/>
    </xf>
    <xf numFmtId="176" fontId="2" fillId="0" borderId="9" xfId="0" applyNumberFormat="1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left" vertical="center"/>
    </xf>
    <xf numFmtId="3" fontId="4" fillId="2" borderId="2" xfId="0" applyNumberFormat="1" applyFont="1" applyFill="1" applyBorder="1" applyAlignment="1" applyProtection="1">
      <alignment horizontal="right" vertical="center"/>
    </xf>
    <xf numFmtId="3" fontId="4" fillId="0" borderId="2" xfId="0" applyNumberFormat="1" applyFont="1" applyFill="1" applyBorder="1" applyAlignment="1" applyProtection="1">
      <alignment horizontal="right" vertical="center"/>
    </xf>
    <xf numFmtId="0" fontId="7" fillId="3" borderId="2" xfId="0" applyNumberFormat="1" applyFont="1" applyFill="1" applyBorder="1" applyAlignment="1" applyProtection="1">
      <alignment horizontal="left" vertical="center"/>
    </xf>
    <xf numFmtId="0" fontId="7" fillId="3" borderId="8" xfId="0" applyNumberFormat="1" applyFont="1" applyFill="1" applyBorder="1" applyAlignment="1" applyProtection="1">
      <alignment horizontal="left" vertical="center"/>
    </xf>
    <xf numFmtId="0" fontId="7" fillId="4" borderId="5" xfId="0" applyFont="1" applyFill="1" applyBorder="1" applyAlignment="1">
      <alignment horizontal="left" vertical="center"/>
    </xf>
    <xf numFmtId="0" fontId="6" fillId="4" borderId="6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3" fontId="4" fillId="0" borderId="2" xfId="0" applyNumberFormat="1" applyFont="1" applyFill="1" applyBorder="1" applyAlignment="1">
      <alignment horizontal="right"/>
    </xf>
    <xf numFmtId="0" fontId="0" fillId="0" borderId="9" xfId="0" applyFill="1" applyBorder="1"/>
    <xf numFmtId="0" fontId="6" fillId="3" borderId="6" xfId="0" applyFont="1" applyFill="1" applyBorder="1" applyAlignment="1">
      <alignment vertical="center"/>
    </xf>
    <xf numFmtId="0" fontId="7" fillId="3" borderId="6" xfId="0" applyFont="1" applyFill="1" applyBorder="1" applyAlignment="1">
      <alignment vertical="center"/>
    </xf>
    <xf numFmtId="3" fontId="4" fillId="2" borderId="2" xfId="0" applyNumberFormat="1" applyFont="1" applyFill="1" applyBorder="1" applyAlignment="1">
      <alignment horizontal="right"/>
    </xf>
    <xf numFmtId="0" fontId="6" fillId="3" borderId="8" xfId="0" applyNumberFormat="1" applyFont="1" applyFill="1" applyBorder="1" applyAlignment="1" applyProtection="1">
      <alignment horizontal="left" vertical="center"/>
    </xf>
    <xf numFmtId="0" fontId="9" fillId="2" borderId="2" xfId="0" applyNumberFormat="1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/>
    </xf>
    <xf numFmtId="0" fontId="6" fillId="4" borderId="10" xfId="0" applyFont="1" applyFill="1" applyBorder="1" applyAlignment="1">
      <alignment horizontal="left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2" xfId="53"/>
    <cellStyle name="常规 3" xfId="54"/>
    <cellStyle name="常规 33" xfId="55"/>
    <cellStyle name="常规 4" xfId="5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&#24037;&#20316;&#31807;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11.180.47\&#22269;&#24211;&#38047;&#23143;&#29747;&#20849;&#20139;&#25991;&#20214;&#22841;\&#26412;&#32423;&#21644;&#19978;&#32423;&#36861;&#21152;\&#20197;&#21069;&#24180;&#24230;\&#19978;&#32423;&#36861;&#21152;\2017&#24180;\&#22269;&#24211;&#38047;&#23143;&#29747;&#20849;&#20139;&#25991;&#20214;&#22841;\2016&#24180;\&#19978;&#32423;&#36861;&#21152;\My%20Documents\2015&#24180;&#36164;&#26009;\&#24066;&#39044;&#31639;&#31185;\&#25351;&#26631;&#26680;&#23545;\&#19978;&#32423;&#19979;&#21457;\&#65288;12&#26376;17&#26085;&#21069;&#65289;&#31532;&#20116;&#27425;&#19978;&#19979;&#32423;&#25351;&#26631;&#26680;&#23545;\10&#40857;&#21335;&#21439;&#65306;2015&#24180;&#36195;&#24030;&#24066;&#19978;&#19979;&#32423;&#25351;&#26631;&#65288;12.15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表三汇总表"/>
    </sheetNames>
    <sheetDataSet>
      <sheetData sheetId="0">
        <row r="10">
          <cell r="A10">
            <v>201</v>
          </cell>
          <cell r="B10">
            <v>3</v>
          </cell>
          <cell r="C10" t="str">
            <v>一般公共服务</v>
          </cell>
          <cell r="D10">
            <v>540679140.570044</v>
          </cell>
        </row>
        <row r="11">
          <cell r="A11">
            <v>20101</v>
          </cell>
          <cell r="B11">
            <v>5</v>
          </cell>
          <cell r="C11" t="str">
            <v>  人大事务</v>
          </cell>
          <cell r="D11">
            <v>11381692.48</v>
          </cell>
        </row>
        <row r="12">
          <cell r="A12">
            <v>2010101</v>
          </cell>
          <cell r="B12">
            <v>7</v>
          </cell>
          <cell r="C12" t="str">
            <v>人大事务—行政运行</v>
          </cell>
          <cell r="D12">
            <v>11381692.48</v>
          </cell>
        </row>
        <row r="13">
          <cell r="B13">
            <v>0</v>
          </cell>
          <cell r="C13" t="str">
            <v>龙南市人民代表大会常务委员会办公室</v>
          </cell>
          <cell r="D13">
            <v>10654942.48</v>
          </cell>
        </row>
        <row r="14">
          <cell r="B14">
            <v>0</v>
          </cell>
          <cell r="C14" t="str">
            <v>各乡镇（人大事务）汇总</v>
          </cell>
          <cell r="D14">
            <v>726750</v>
          </cell>
        </row>
        <row r="15">
          <cell r="A15">
            <v>20102</v>
          </cell>
          <cell r="B15">
            <v>5</v>
          </cell>
          <cell r="C15" t="str">
            <v>  政协事务</v>
          </cell>
          <cell r="D15">
            <v>10833902.4</v>
          </cell>
        </row>
        <row r="16">
          <cell r="A16">
            <v>2010201</v>
          </cell>
          <cell r="B16">
            <v>7</v>
          </cell>
          <cell r="C16" t="str">
            <v>政协事务—行政运行</v>
          </cell>
          <cell r="D16">
            <v>10833902.4</v>
          </cell>
        </row>
        <row r="17">
          <cell r="B17">
            <v>0</v>
          </cell>
          <cell r="C17" t="str">
            <v>中国人民政治协商会议江西省龙南市委员会办公室</v>
          </cell>
          <cell r="D17">
            <v>10833902.4</v>
          </cell>
        </row>
        <row r="18">
          <cell r="A18">
            <v>20103</v>
          </cell>
          <cell r="B18">
            <v>5</v>
          </cell>
          <cell r="C18" t="str">
            <v>  政府办公厅（室）及相关机构事务</v>
          </cell>
          <cell r="D18">
            <v>254066968.870044</v>
          </cell>
        </row>
        <row r="19">
          <cell r="A19">
            <v>2010301</v>
          </cell>
          <cell r="B19">
            <v>7</v>
          </cell>
          <cell r="C19" t="str">
            <v>  政府办公厅（室）及相关机构事务—行政运行</v>
          </cell>
          <cell r="D19">
            <v>138367401.88</v>
          </cell>
        </row>
        <row r="20">
          <cell r="B20">
            <v>0</v>
          </cell>
          <cell r="C20" t="str">
            <v>龙南市人民政府办公室</v>
          </cell>
          <cell r="D20">
            <v>9326278.04</v>
          </cell>
        </row>
        <row r="21">
          <cell r="B21">
            <v>0</v>
          </cell>
          <cell r="C21" t="str">
            <v>    各乡镇（政府事务）汇总</v>
          </cell>
          <cell r="D21">
            <v>120608698.84</v>
          </cell>
        </row>
        <row r="22">
          <cell r="B22">
            <v>0</v>
          </cell>
          <cell r="C22" t="str">
            <v>乡镇专项经费</v>
          </cell>
          <cell r="D22">
            <v>8432425</v>
          </cell>
        </row>
        <row r="23">
          <cell r="B23">
            <v>0</v>
          </cell>
        </row>
        <row r="23">
          <cell r="D23">
            <v>0</v>
          </cell>
        </row>
        <row r="24">
          <cell r="A24">
            <v>2010302</v>
          </cell>
          <cell r="B24">
            <v>7</v>
          </cell>
          <cell r="C24" t="str">
            <v>  政府办公厅（室）及相关机构事务—一般行政管理事务</v>
          </cell>
          <cell r="D24">
            <v>78158499.2300436</v>
          </cell>
        </row>
        <row r="25">
          <cell r="B25">
            <v>0</v>
          </cell>
          <cell r="C25" t="str">
            <v>龙南经济技术开发区</v>
          </cell>
          <cell r="D25">
            <v>45757655.4700436</v>
          </cell>
        </row>
        <row r="26">
          <cell r="B26">
            <v>0</v>
          </cell>
        </row>
        <row r="26">
          <cell r="D26">
            <v>6000000</v>
          </cell>
        </row>
        <row r="27">
          <cell r="B27">
            <v>0</v>
          </cell>
          <cell r="C27" t="str">
            <v>龙南市商务局</v>
          </cell>
          <cell r="D27">
            <v>5750843.76</v>
          </cell>
        </row>
        <row r="28">
          <cell r="B28">
            <v>0</v>
          </cell>
        </row>
        <row r="28">
          <cell r="D28">
            <v>20650000</v>
          </cell>
        </row>
        <row r="29">
          <cell r="A29">
            <v>2010308</v>
          </cell>
          <cell r="B29">
            <v>7</v>
          </cell>
          <cell r="C29" t="str">
            <v>  政府办公厅（室）及相关机构事务—信访事务</v>
          </cell>
          <cell r="D29">
            <v>4044159.04</v>
          </cell>
        </row>
        <row r="30">
          <cell r="B30">
            <v>0</v>
          </cell>
          <cell r="C30" t="str">
            <v>中共龙南市委信访局</v>
          </cell>
          <cell r="D30">
            <v>3044159.04</v>
          </cell>
        </row>
        <row r="31">
          <cell r="B31">
            <v>0</v>
          </cell>
        </row>
        <row r="31">
          <cell r="D31">
            <v>1000000</v>
          </cell>
        </row>
        <row r="32">
          <cell r="A32">
            <v>2010399</v>
          </cell>
          <cell r="B32">
            <v>7</v>
          </cell>
          <cell r="C32" t="str">
            <v>  政府办公厅（室）及相关机构事务—其他政府办公厅（室）及相关机构事务</v>
          </cell>
          <cell r="D32">
            <v>33496908.72</v>
          </cell>
        </row>
        <row r="33">
          <cell r="B33">
            <v>0</v>
          </cell>
          <cell r="C33" t="str">
            <v>龙南市行政审批局</v>
          </cell>
          <cell r="D33">
            <v>13965700.76</v>
          </cell>
        </row>
        <row r="34">
          <cell r="B34">
            <v>0</v>
          </cell>
          <cell r="C34" t="str">
            <v>市政务和数据服务中心</v>
          </cell>
          <cell r="D34">
            <v>0</v>
          </cell>
        </row>
        <row r="35">
          <cell r="B35">
            <v>0</v>
          </cell>
          <cell r="C35" t="str">
            <v>人武部</v>
          </cell>
          <cell r="D35">
            <v>6408327.96</v>
          </cell>
        </row>
        <row r="36">
          <cell r="B36">
            <v>0</v>
          </cell>
          <cell r="C36" t="str">
            <v>    房租</v>
          </cell>
          <cell r="D36">
            <v>10000000</v>
          </cell>
        </row>
        <row r="37">
          <cell r="B37">
            <v>0</v>
          </cell>
          <cell r="C37" t="str">
            <v>春节走访慰问专项经费</v>
          </cell>
          <cell r="D37">
            <v>3122880</v>
          </cell>
        </row>
        <row r="38">
          <cell r="A38">
            <v>20104</v>
          </cell>
          <cell r="B38">
            <v>5</v>
          </cell>
          <cell r="C38" t="str">
            <v>  发展与改革事务</v>
          </cell>
          <cell r="D38">
            <v>26284647.68</v>
          </cell>
        </row>
        <row r="39">
          <cell r="A39">
            <v>2010401</v>
          </cell>
          <cell r="B39">
            <v>7</v>
          </cell>
          <cell r="C39" t="str">
            <v>  发展与改革事务—行政运行</v>
          </cell>
          <cell r="D39">
            <v>7427060.96</v>
          </cell>
        </row>
        <row r="40">
          <cell r="B40">
            <v>0</v>
          </cell>
          <cell r="C40" t="str">
            <v>龙南市发展和改革委员会</v>
          </cell>
          <cell r="D40">
            <v>7427060.96</v>
          </cell>
        </row>
        <row r="41">
          <cell r="A41">
            <v>2010402</v>
          </cell>
          <cell r="B41">
            <v>7</v>
          </cell>
          <cell r="C41" t="str">
            <v>  发展与改革事务—一般行政管理事务</v>
          </cell>
          <cell r="D41">
            <v>1857586.72</v>
          </cell>
        </row>
        <row r="42">
          <cell r="B42">
            <v>0</v>
          </cell>
          <cell r="C42" t="str">
            <v>龙南市项目推进中心</v>
          </cell>
          <cell r="D42">
            <v>1857586.72</v>
          </cell>
        </row>
        <row r="43">
          <cell r="A43">
            <v>2010499</v>
          </cell>
          <cell r="B43">
            <v>7</v>
          </cell>
          <cell r="C43" t="str">
            <v>  发展与改革事务—其他发展与改革事务支出</v>
          </cell>
          <cell r="D43">
            <v>17000000</v>
          </cell>
        </row>
        <row r="44">
          <cell r="B44">
            <v>0</v>
          </cell>
          <cell r="C44" t="str">
            <v>     </v>
          </cell>
          <cell r="D44">
            <v>17000000</v>
          </cell>
        </row>
        <row r="45">
          <cell r="A45">
            <v>20105</v>
          </cell>
          <cell r="B45">
            <v>5</v>
          </cell>
          <cell r="C45" t="str">
            <v>  统计信息事务</v>
          </cell>
          <cell r="D45">
            <v>5491855.4</v>
          </cell>
        </row>
        <row r="46">
          <cell r="A46">
            <v>2010501</v>
          </cell>
          <cell r="B46">
            <v>7</v>
          </cell>
          <cell r="C46" t="str">
            <v>统计信息事务—行政运行</v>
          </cell>
          <cell r="D46">
            <v>5491855.4</v>
          </cell>
        </row>
        <row r="47">
          <cell r="B47">
            <v>0</v>
          </cell>
          <cell r="C47" t="str">
            <v>龙南市统计局</v>
          </cell>
          <cell r="D47">
            <v>5491855.4</v>
          </cell>
        </row>
        <row r="48">
          <cell r="A48">
            <v>2010502</v>
          </cell>
          <cell r="B48">
            <v>7</v>
          </cell>
          <cell r="C48" t="str">
            <v>统计信息事务—一般行政管理事务</v>
          </cell>
          <cell r="D48">
            <v>0</v>
          </cell>
        </row>
        <row r="49">
          <cell r="B49">
            <v>0</v>
          </cell>
          <cell r="C49" t="str">
            <v>    各乡镇（统计事务）汇总</v>
          </cell>
          <cell r="D49">
            <v>0</v>
          </cell>
        </row>
        <row r="50">
          <cell r="A50">
            <v>20106</v>
          </cell>
          <cell r="B50">
            <v>5</v>
          </cell>
          <cell r="C50" t="str">
            <v>  财政事务</v>
          </cell>
          <cell r="D50">
            <v>25007618.88</v>
          </cell>
        </row>
        <row r="51">
          <cell r="A51">
            <v>2010602</v>
          </cell>
          <cell r="B51">
            <v>7</v>
          </cell>
          <cell r="C51" t="str">
            <v>财政事务—一般行政管理事务</v>
          </cell>
          <cell r="D51">
            <v>25007618.88</v>
          </cell>
        </row>
        <row r="52">
          <cell r="B52">
            <v>0</v>
          </cell>
          <cell r="C52" t="str">
            <v>龙南市财政局</v>
          </cell>
          <cell r="D52">
            <v>21899928.16</v>
          </cell>
        </row>
        <row r="53">
          <cell r="B53">
            <v>0</v>
          </cell>
          <cell r="C53" t="str">
            <v>龙南市财政公共服务中心</v>
          </cell>
          <cell r="D53">
            <v>3107690.72</v>
          </cell>
        </row>
        <row r="54">
          <cell r="B54">
            <v>0</v>
          </cell>
          <cell r="C54" t="str">
            <v>    各乡镇（财政事务）汇总</v>
          </cell>
          <cell r="D54">
            <v>0</v>
          </cell>
        </row>
        <row r="55">
          <cell r="A55">
            <v>20107</v>
          </cell>
          <cell r="B55">
            <v>5</v>
          </cell>
          <cell r="C55" t="str">
            <v> 税收事务</v>
          </cell>
          <cell r="D55">
            <v>4000000</v>
          </cell>
        </row>
        <row r="56">
          <cell r="A56">
            <v>2010799</v>
          </cell>
          <cell r="B56">
            <v>7</v>
          </cell>
          <cell r="C56" t="str">
            <v>税收事务—其他税收事务支出</v>
          </cell>
          <cell r="D56">
            <v>4000000</v>
          </cell>
        </row>
        <row r="57">
          <cell r="B57">
            <v>0</v>
          </cell>
          <cell r="C57" t="str">
            <v>   </v>
          </cell>
          <cell r="D57">
            <v>4000000</v>
          </cell>
        </row>
        <row r="58">
          <cell r="A58">
            <v>20108</v>
          </cell>
          <cell r="B58">
            <v>5</v>
          </cell>
          <cell r="C58" t="str">
            <v>  审计事务</v>
          </cell>
          <cell r="D58">
            <v>6932029.56</v>
          </cell>
        </row>
        <row r="59">
          <cell r="A59">
            <v>2010802</v>
          </cell>
          <cell r="B59">
            <v>7</v>
          </cell>
          <cell r="C59" t="str">
            <v>审计事务—一般行政管理事务</v>
          </cell>
          <cell r="D59">
            <v>6932029.56</v>
          </cell>
        </row>
        <row r="60">
          <cell r="B60">
            <v>0</v>
          </cell>
          <cell r="C60" t="str">
            <v>龙南市审计局</v>
          </cell>
          <cell r="D60">
            <v>6932029.56</v>
          </cell>
        </row>
        <row r="61">
          <cell r="B61">
            <v>0</v>
          </cell>
        </row>
        <row r="61">
          <cell r="D61">
            <v>0</v>
          </cell>
        </row>
        <row r="62">
          <cell r="A62">
            <v>20111</v>
          </cell>
          <cell r="B62">
            <v>5</v>
          </cell>
          <cell r="C62" t="str">
            <v>  纪检监察事务</v>
          </cell>
          <cell r="D62">
            <v>34667010.72</v>
          </cell>
        </row>
        <row r="63">
          <cell r="A63">
            <v>2011101</v>
          </cell>
          <cell r="B63">
            <v>7</v>
          </cell>
          <cell r="C63" t="str">
            <v>纪检监察事务—行政运行</v>
          </cell>
          <cell r="D63">
            <v>34667010.72</v>
          </cell>
        </row>
        <row r="64">
          <cell r="B64">
            <v>0</v>
          </cell>
          <cell r="C64" t="str">
            <v>中国共产党龙南市纪律检查委员会</v>
          </cell>
          <cell r="D64">
            <v>33197010.72</v>
          </cell>
        </row>
        <row r="65">
          <cell r="B65">
            <v>0</v>
          </cell>
          <cell r="C65" t="str">
            <v>    各乡镇（纪检监察事务）汇总</v>
          </cell>
          <cell r="D65">
            <v>1470000</v>
          </cell>
        </row>
        <row r="66">
          <cell r="A66">
            <v>20113</v>
          </cell>
          <cell r="B66">
            <v>5</v>
          </cell>
          <cell r="C66" t="str">
            <v>  商贸事务</v>
          </cell>
          <cell r="D66">
            <v>1407133.84</v>
          </cell>
        </row>
        <row r="67">
          <cell r="A67">
            <v>2011301</v>
          </cell>
          <cell r="B67">
            <v>7</v>
          </cell>
          <cell r="C67" t="str">
            <v>商贸事务—行政运行</v>
          </cell>
          <cell r="D67">
            <v>1407133.84</v>
          </cell>
        </row>
        <row r="68">
          <cell r="B68">
            <v>0</v>
          </cell>
          <cell r="C68" t="str">
            <v>中国国际贸易促进委员会龙南市委员会</v>
          </cell>
          <cell r="D68">
            <v>1407133.84</v>
          </cell>
        </row>
        <row r="69">
          <cell r="A69">
            <v>20126</v>
          </cell>
          <cell r="B69">
            <v>5</v>
          </cell>
          <cell r="C69" t="str">
            <v>  档案事务</v>
          </cell>
          <cell r="D69">
            <v>2282251.4</v>
          </cell>
        </row>
        <row r="70">
          <cell r="A70">
            <v>2012601</v>
          </cell>
          <cell r="B70">
            <v>7</v>
          </cell>
          <cell r="C70" t="str">
            <v>档案事务—行政运行</v>
          </cell>
          <cell r="D70">
            <v>2282251.4</v>
          </cell>
        </row>
        <row r="71">
          <cell r="B71">
            <v>0</v>
          </cell>
          <cell r="C71" t="str">
            <v>龙南市史志研究室</v>
          </cell>
          <cell r="D71">
            <v>2282251.4</v>
          </cell>
        </row>
        <row r="72">
          <cell r="A72">
            <v>20128</v>
          </cell>
          <cell r="B72">
            <v>5</v>
          </cell>
          <cell r="C72" t="str">
            <v>  民主党派及工商联事务</v>
          </cell>
          <cell r="D72">
            <v>1064107.7</v>
          </cell>
        </row>
        <row r="73">
          <cell r="A73">
            <v>2012801</v>
          </cell>
          <cell r="B73">
            <v>7</v>
          </cell>
          <cell r="C73" t="str">
            <v>民主党派及工商联事务—行政运行</v>
          </cell>
          <cell r="D73">
            <v>1064107.7</v>
          </cell>
        </row>
        <row r="74">
          <cell r="B74">
            <v>0</v>
          </cell>
          <cell r="C74" t="str">
            <v>龙南市工商业联合会</v>
          </cell>
          <cell r="D74">
            <v>1064107.7</v>
          </cell>
        </row>
        <row r="75">
          <cell r="A75">
            <v>20129</v>
          </cell>
          <cell r="B75">
            <v>5</v>
          </cell>
          <cell r="C75" t="str">
            <v>  群众团体事务</v>
          </cell>
          <cell r="D75">
            <v>18413178.52</v>
          </cell>
        </row>
        <row r="76">
          <cell r="A76">
            <v>2012901</v>
          </cell>
          <cell r="B76">
            <v>7</v>
          </cell>
          <cell r="C76" t="str">
            <v>群众团体事务—行政运行</v>
          </cell>
          <cell r="D76">
            <v>18413178.52</v>
          </cell>
        </row>
        <row r="77">
          <cell r="B77">
            <v>0</v>
          </cell>
          <cell r="C77" t="str">
            <v>中国共产主义青年团龙南市委员会</v>
          </cell>
          <cell r="D77">
            <v>1271911.88</v>
          </cell>
        </row>
        <row r="78">
          <cell r="B78">
            <v>0</v>
          </cell>
          <cell r="C78" t="str">
            <v>龙南市妇女联合会</v>
          </cell>
          <cell r="D78">
            <v>3786130.48</v>
          </cell>
        </row>
        <row r="79">
          <cell r="B79">
            <v>0</v>
          </cell>
          <cell r="C79" t="str">
            <v>龙南市总工会</v>
          </cell>
          <cell r="D79">
            <v>4604436.16</v>
          </cell>
        </row>
        <row r="80">
          <cell r="B80">
            <v>0</v>
          </cell>
          <cell r="C80" t="str">
            <v>建设工人文化宫-（根据市政府批准的实施方案等据实支付）</v>
          </cell>
          <cell r="D80">
            <v>8750700</v>
          </cell>
        </row>
        <row r="81">
          <cell r="A81">
            <v>20131</v>
          </cell>
          <cell r="B81">
            <v>5</v>
          </cell>
          <cell r="C81" t="str">
            <v>党委办公厅（室）及相关机构事务</v>
          </cell>
          <cell r="D81">
            <v>10006955.56</v>
          </cell>
        </row>
        <row r="82">
          <cell r="A82">
            <v>2013101</v>
          </cell>
          <cell r="B82">
            <v>7</v>
          </cell>
          <cell r="C82" t="str">
            <v>党委办公厅（室）及相关机构事务—行政运行</v>
          </cell>
          <cell r="D82">
            <v>10006955.56</v>
          </cell>
        </row>
        <row r="83">
          <cell r="B83">
            <v>0</v>
          </cell>
          <cell r="C83" t="str">
            <v>中共龙南市委办公室</v>
          </cell>
          <cell r="D83">
            <v>10006955.56</v>
          </cell>
        </row>
        <row r="84">
          <cell r="B84">
            <v>0</v>
          </cell>
          <cell r="C84" t="str">
            <v>    各乡镇（共产党事务）汇总</v>
          </cell>
          <cell r="D84">
            <v>0</v>
          </cell>
        </row>
        <row r="85">
          <cell r="A85">
            <v>20132</v>
          </cell>
          <cell r="B85">
            <v>5</v>
          </cell>
          <cell r="C85" t="str">
            <v>组织事务</v>
          </cell>
          <cell r="D85">
            <v>29087445.44</v>
          </cell>
        </row>
        <row r="86">
          <cell r="A86">
            <v>2013201</v>
          </cell>
          <cell r="B86">
            <v>7</v>
          </cell>
          <cell r="C86" t="str">
            <v>组织事务—行政运行</v>
          </cell>
          <cell r="D86">
            <v>29087445.44</v>
          </cell>
        </row>
        <row r="87">
          <cell r="B87">
            <v>0</v>
          </cell>
          <cell r="C87" t="str">
            <v>中共龙南市委组织部</v>
          </cell>
          <cell r="D87">
            <v>26638853.84</v>
          </cell>
        </row>
        <row r="88">
          <cell r="B88">
            <v>0</v>
          </cell>
          <cell r="C88" t="str">
            <v>中共龙南市委机构编制委员会办公室</v>
          </cell>
          <cell r="D88">
            <v>2448591.6</v>
          </cell>
        </row>
        <row r="89">
          <cell r="A89">
            <v>20133</v>
          </cell>
          <cell r="B89">
            <v>5</v>
          </cell>
          <cell r="C89" t="str">
            <v>宣传事务</v>
          </cell>
          <cell r="D89">
            <v>13736303.04</v>
          </cell>
        </row>
        <row r="90">
          <cell r="A90">
            <v>2013301</v>
          </cell>
          <cell r="B90">
            <v>7</v>
          </cell>
          <cell r="C90" t="str">
            <v>宣传事务—行政运行</v>
          </cell>
          <cell r="D90">
            <v>13736303.04</v>
          </cell>
        </row>
        <row r="91">
          <cell r="B91">
            <v>0</v>
          </cell>
          <cell r="C91" t="str">
            <v>中共龙南市委宣传部</v>
          </cell>
          <cell r="D91">
            <v>11436303.04</v>
          </cell>
        </row>
        <row r="92">
          <cell r="B92">
            <v>0</v>
          </cell>
          <cell r="C92" t="str">
            <v>新时代文明实践建设奖补资金--据实支付</v>
          </cell>
          <cell r="D92">
            <v>2300000</v>
          </cell>
        </row>
        <row r="93">
          <cell r="A93">
            <v>20134</v>
          </cell>
          <cell r="B93">
            <v>5</v>
          </cell>
          <cell r="C93" t="str">
            <v>统战事务</v>
          </cell>
          <cell r="D93">
            <v>4072343.6</v>
          </cell>
        </row>
        <row r="94">
          <cell r="A94">
            <v>2013401</v>
          </cell>
          <cell r="B94">
            <v>7</v>
          </cell>
          <cell r="C94" t="str">
            <v>统战事务—行政运行</v>
          </cell>
          <cell r="D94">
            <v>4072343.6</v>
          </cell>
        </row>
        <row r="95">
          <cell r="B95">
            <v>0</v>
          </cell>
          <cell r="C95" t="str">
            <v>中共龙南市委统一战线工作部</v>
          </cell>
          <cell r="D95">
            <v>4072343.6</v>
          </cell>
        </row>
        <row r="96">
          <cell r="A96">
            <v>20136</v>
          </cell>
          <cell r="B96">
            <v>5</v>
          </cell>
          <cell r="C96" t="str">
            <v>  其他共产党事务</v>
          </cell>
          <cell r="D96">
            <v>38942572.16</v>
          </cell>
        </row>
        <row r="97">
          <cell r="A97">
            <v>2013601</v>
          </cell>
          <cell r="B97">
            <v>7</v>
          </cell>
          <cell r="C97" t="str">
            <v>其他共产党事务—行政运行</v>
          </cell>
          <cell r="D97">
            <v>38942572.16</v>
          </cell>
        </row>
        <row r="98">
          <cell r="B98">
            <v>0</v>
          </cell>
          <cell r="C98" t="str">
            <v>中共龙南市委政法委员会</v>
          </cell>
          <cell r="D98">
            <v>12745162.44</v>
          </cell>
        </row>
        <row r="99">
          <cell r="B99">
            <v>0</v>
          </cell>
          <cell r="C99" t="str">
            <v>龙南市老干部活动中心</v>
          </cell>
          <cell r="D99">
            <v>2488798.52</v>
          </cell>
        </row>
        <row r="100">
          <cell r="B100">
            <v>0</v>
          </cell>
          <cell r="C100" t="str">
            <v>龙南市机关事务管理中心</v>
          </cell>
          <cell r="D100">
            <v>23708611.2</v>
          </cell>
        </row>
        <row r="101">
          <cell r="A101">
            <v>20138</v>
          </cell>
          <cell r="B101">
            <v>5</v>
          </cell>
          <cell r="C101" t="str">
            <v>市场监督管理事务</v>
          </cell>
          <cell r="D101">
            <v>22993256.6</v>
          </cell>
        </row>
        <row r="102">
          <cell r="A102">
            <v>2013801</v>
          </cell>
          <cell r="B102">
            <v>7</v>
          </cell>
          <cell r="C102" t="str">
            <v>市场监督管理事务—行政运行</v>
          </cell>
          <cell r="D102">
            <v>22993256.6</v>
          </cell>
        </row>
        <row r="103">
          <cell r="B103">
            <v>0</v>
          </cell>
          <cell r="C103" t="str">
            <v>龙南市市场监督管理局</v>
          </cell>
          <cell r="D103">
            <v>22993256.6</v>
          </cell>
        </row>
        <row r="104">
          <cell r="A104">
            <v>20139</v>
          </cell>
          <cell r="B104">
            <v>5</v>
          </cell>
          <cell r="C104" t="str">
            <v>社会工作事务</v>
          </cell>
          <cell r="D104">
            <v>3447866.72</v>
          </cell>
        </row>
        <row r="105">
          <cell r="A105">
            <v>2013901</v>
          </cell>
          <cell r="B105">
            <v>7</v>
          </cell>
          <cell r="C105" t="str">
            <v>社会工作事务—行政运行</v>
          </cell>
          <cell r="D105">
            <v>3447866.72</v>
          </cell>
        </row>
        <row r="106">
          <cell r="B106">
            <v>0</v>
          </cell>
          <cell r="C106" t="str">
            <v>中共龙南市委社会工作部</v>
          </cell>
          <cell r="D106">
            <v>3447866.72</v>
          </cell>
        </row>
        <row r="107">
          <cell r="A107">
            <v>20199</v>
          </cell>
          <cell r="B107">
            <v>5</v>
          </cell>
          <cell r="C107" t="str">
            <v>其他一般公共服务支出</v>
          </cell>
          <cell r="D107">
            <v>16560000</v>
          </cell>
        </row>
        <row r="108">
          <cell r="A108">
            <v>2019999</v>
          </cell>
          <cell r="B108">
            <v>7</v>
          </cell>
          <cell r="C108" t="str">
            <v>其他一般公共服务支出</v>
          </cell>
          <cell r="D108">
            <v>16560000</v>
          </cell>
        </row>
        <row r="109">
          <cell r="B109">
            <v>0</v>
          </cell>
          <cell r="C109" t="str">
            <v>  预留调资</v>
          </cell>
          <cell r="D109">
            <v>16560000</v>
          </cell>
        </row>
        <row r="110">
          <cell r="A110">
            <v>203</v>
          </cell>
          <cell r="B110">
            <v>3</v>
          </cell>
          <cell r="C110" t="str">
            <v>国防支出</v>
          </cell>
          <cell r="D110">
            <v>13140000</v>
          </cell>
        </row>
        <row r="111">
          <cell r="A111">
            <v>20306</v>
          </cell>
          <cell r="B111">
            <v>5</v>
          </cell>
          <cell r="C111" t="str">
            <v>国防动员</v>
          </cell>
          <cell r="D111">
            <v>13140000</v>
          </cell>
        </row>
        <row r="112">
          <cell r="A112">
            <v>2030603</v>
          </cell>
          <cell r="B112">
            <v>7</v>
          </cell>
          <cell r="C112" t="str">
            <v>人民防空</v>
          </cell>
          <cell r="D112">
            <v>13140000</v>
          </cell>
        </row>
        <row r="113">
          <cell r="B113">
            <v>0</v>
          </cell>
          <cell r="C113" t="str">
            <v>发改委（人防项目）</v>
          </cell>
          <cell r="D113">
            <v>13140000</v>
          </cell>
        </row>
        <row r="114">
          <cell r="A114">
            <v>204</v>
          </cell>
          <cell r="B114">
            <v>3</v>
          </cell>
          <cell r="C114" t="str">
            <v>公共安全</v>
          </cell>
          <cell r="D114">
            <v>178101829.654</v>
          </cell>
        </row>
        <row r="115">
          <cell r="A115">
            <v>20401</v>
          </cell>
          <cell r="B115">
            <v>5</v>
          </cell>
          <cell r="C115" t="str">
            <v>  武装警察</v>
          </cell>
          <cell r="D115">
            <v>0</v>
          </cell>
        </row>
        <row r="116">
          <cell r="A116">
            <v>2040101</v>
          </cell>
          <cell r="B116">
            <v>7</v>
          </cell>
          <cell r="C116" t="str">
            <v>武装警察—内卫</v>
          </cell>
          <cell r="D116">
            <v>0</v>
          </cell>
        </row>
        <row r="117">
          <cell r="B117">
            <v>0</v>
          </cell>
          <cell r="C117" t="str">
            <v>    武警中队</v>
          </cell>
          <cell r="D117">
            <v>0</v>
          </cell>
        </row>
        <row r="118">
          <cell r="B118">
            <v>0</v>
          </cell>
          <cell r="C118" t="str">
            <v>    武警支队三大队</v>
          </cell>
          <cell r="D118">
            <v>0</v>
          </cell>
        </row>
        <row r="119">
          <cell r="A119">
            <v>20402</v>
          </cell>
          <cell r="B119">
            <v>5</v>
          </cell>
          <cell r="C119" t="str">
            <v>  公安</v>
          </cell>
          <cell r="D119">
            <v>165838886.974</v>
          </cell>
        </row>
        <row r="120">
          <cell r="A120">
            <v>2040201</v>
          </cell>
          <cell r="B120">
            <v>7</v>
          </cell>
          <cell r="C120" t="str">
            <v>公安—行政运行</v>
          </cell>
          <cell r="D120">
            <v>165838886.974</v>
          </cell>
        </row>
        <row r="121">
          <cell r="B121">
            <v>0</v>
          </cell>
          <cell r="C121" t="str">
            <v>龙南市公安局</v>
          </cell>
          <cell r="D121">
            <v>129714494.64</v>
          </cell>
        </row>
        <row r="122">
          <cell r="B122">
            <v>0</v>
          </cell>
          <cell r="C122" t="str">
            <v>龙南市公安局交通管理大队</v>
          </cell>
          <cell r="D122">
            <v>36124392.334</v>
          </cell>
        </row>
        <row r="123">
          <cell r="A123">
            <v>20404</v>
          </cell>
          <cell r="B123">
            <v>5</v>
          </cell>
          <cell r="C123" t="str">
            <v>  检察</v>
          </cell>
          <cell r="D123">
            <v>0</v>
          </cell>
        </row>
        <row r="124">
          <cell r="A124">
            <v>2040401</v>
          </cell>
          <cell r="B124">
            <v>7</v>
          </cell>
          <cell r="C124" t="str">
            <v>检察—行政运行</v>
          </cell>
          <cell r="D124">
            <v>0</v>
          </cell>
        </row>
        <row r="125">
          <cell r="B125">
            <v>0</v>
          </cell>
        </row>
        <row r="125">
          <cell r="D125">
            <v>0</v>
          </cell>
        </row>
        <row r="126">
          <cell r="A126">
            <v>20405</v>
          </cell>
          <cell r="B126">
            <v>5</v>
          </cell>
          <cell r="C126" t="str">
            <v>  法院</v>
          </cell>
          <cell r="D126">
            <v>0</v>
          </cell>
        </row>
        <row r="127">
          <cell r="A127">
            <v>2040501</v>
          </cell>
          <cell r="B127">
            <v>7</v>
          </cell>
          <cell r="C127" t="str">
            <v>法院—行政运行</v>
          </cell>
        </row>
        <row r="128">
          <cell r="B128">
            <v>0</v>
          </cell>
        </row>
        <row r="128">
          <cell r="D128">
            <v>0</v>
          </cell>
        </row>
        <row r="129">
          <cell r="A129">
            <v>20406</v>
          </cell>
          <cell r="B129">
            <v>5</v>
          </cell>
          <cell r="C129" t="str">
            <v>  司法</v>
          </cell>
          <cell r="D129">
            <v>12262942.68</v>
          </cell>
        </row>
        <row r="130">
          <cell r="A130">
            <v>2040601</v>
          </cell>
          <cell r="B130">
            <v>7</v>
          </cell>
          <cell r="C130" t="str">
            <v>司法—行政运行</v>
          </cell>
          <cell r="D130">
            <v>12262942.68</v>
          </cell>
        </row>
        <row r="131">
          <cell r="B131">
            <v>0</v>
          </cell>
          <cell r="C131" t="str">
            <v>龙南市司法局</v>
          </cell>
          <cell r="D131">
            <v>12262942.68</v>
          </cell>
        </row>
        <row r="132">
          <cell r="B132">
            <v>0</v>
          </cell>
        </row>
        <row r="132">
          <cell r="D132">
            <v>0</v>
          </cell>
        </row>
        <row r="133">
          <cell r="A133">
            <v>205</v>
          </cell>
          <cell r="B133">
            <v>3</v>
          </cell>
          <cell r="C133" t="str">
            <v>教育</v>
          </cell>
          <cell r="D133">
            <v>737623626.04</v>
          </cell>
        </row>
        <row r="134">
          <cell r="A134">
            <v>20501</v>
          </cell>
          <cell r="B134">
            <v>5</v>
          </cell>
          <cell r="C134" t="str">
            <v>  教育管理事务</v>
          </cell>
          <cell r="D134">
            <v>88801306.56</v>
          </cell>
        </row>
        <row r="135">
          <cell r="A135">
            <v>2050102</v>
          </cell>
          <cell r="B135">
            <v>7</v>
          </cell>
          <cell r="C135" t="str">
            <v>教育管理事务—一般行政管理事务</v>
          </cell>
          <cell r="D135">
            <v>88801306.56</v>
          </cell>
        </row>
        <row r="136">
          <cell r="B136">
            <v>0</v>
          </cell>
          <cell r="C136" t="str">
            <v>龙南市教育科技体育局</v>
          </cell>
          <cell r="D136">
            <v>69379426.88</v>
          </cell>
        </row>
        <row r="137">
          <cell r="B137">
            <v>0</v>
          </cell>
        </row>
        <row r="137">
          <cell r="D137">
            <v>4235975</v>
          </cell>
        </row>
        <row r="138">
          <cell r="B138">
            <v>0</v>
          </cell>
          <cell r="C138" t="str">
            <v>龙南市教育考试中心</v>
          </cell>
          <cell r="D138">
            <v>1178851.52</v>
          </cell>
        </row>
        <row r="139">
          <cell r="B139">
            <v>0</v>
          </cell>
          <cell r="C139" t="str">
            <v>龙南市教育事业发展中心</v>
          </cell>
          <cell r="D139">
            <v>14007053.16</v>
          </cell>
        </row>
        <row r="140">
          <cell r="A140">
            <v>20502</v>
          </cell>
          <cell r="B140">
            <v>5</v>
          </cell>
          <cell r="C140" t="str">
            <v>  普通教育</v>
          </cell>
          <cell r="D140">
            <v>557435702.56</v>
          </cell>
        </row>
        <row r="141">
          <cell r="B141">
            <v>0</v>
          </cell>
          <cell r="C141" t="str">
            <v>龙南市幼儿园</v>
          </cell>
          <cell r="D141">
            <v>9694174.08</v>
          </cell>
        </row>
        <row r="142">
          <cell r="B142">
            <v>0</v>
          </cell>
          <cell r="C142" t="str">
            <v>龙南市第一公立幼儿园</v>
          </cell>
          <cell r="D142">
            <v>7392531.8</v>
          </cell>
        </row>
        <row r="143">
          <cell r="B143">
            <v>0</v>
          </cell>
          <cell r="C143" t="str">
            <v>龙南市桃江中心幼儿园</v>
          </cell>
          <cell r="D143">
            <v>2165046.12</v>
          </cell>
        </row>
        <row r="144">
          <cell r="B144">
            <v>0</v>
          </cell>
          <cell r="C144" t="str">
            <v>龙南市东江乡中心幼儿园</v>
          </cell>
          <cell r="D144">
            <v>2050264.52</v>
          </cell>
        </row>
        <row r="145">
          <cell r="B145">
            <v>0</v>
          </cell>
          <cell r="C145" t="str">
            <v>龙南市黄沙中心幼儿园</v>
          </cell>
          <cell r="D145">
            <v>621084.96</v>
          </cell>
        </row>
        <row r="146">
          <cell r="B146">
            <v>0</v>
          </cell>
          <cell r="C146" t="str">
            <v>龙南市东坑中心幼儿园</v>
          </cell>
          <cell r="D146">
            <v>919147</v>
          </cell>
        </row>
        <row r="147">
          <cell r="B147">
            <v>0</v>
          </cell>
          <cell r="C147" t="str">
            <v>龙南市武当镇横岗幼儿园</v>
          </cell>
          <cell r="D147">
            <v>710290.52</v>
          </cell>
        </row>
        <row r="148">
          <cell r="B148">
            <v>0</v>
          </cell>
          <cell r="C148" t="str">
            <v>龙南市杨村镇中心幼儿园</v>
          </cell>
          <cell r="D148">
            <v>5985957.88</v>
          </cell>
        </row>
        <row r="149">
          <cell r="B149">
            <v>0</v>
          </cell>
          <cell r="C149" t="str">
            <v>龙南市杨村镇新蔡幼儿园</v>
          </cell>
          <cell r="D149">
            <v>1041369.48</v>
          </cell>
        </row>
        <row r="150">
          <cell r="B150">
            <v>0</v>
          </cell>
          <cell r="C150" t="str">
            <v>龙南市龙南镇中心幼儿园</v>
          </cell>
          <cell r="D150">
            <v>2064977.8</v>
          </cell>
        </row>
        <row r="151">
          <cell r="B151">
            <v>0</v>
          </cell>
          <cell r="C151" t="str">
            <v>龙南市临塘乡中心幼儿园</v>
          </cell>
          <cell r="D151">
            <v>2145247.16</v>
          </cell>
        </row>
        <row r="152">
          <cell r="B152">
            <v>0</v>
          </cell>
          <cell r="C152" t="str">
            <v>龙南市渡江镇中心幼儿园</v>
          </cell>
          <cell r="D152">
            <v>2206384.84</v>
          </cell>
        </row>
        <row r="153">
          <cell r="B153">
            <v>0</v>
          </cell>
          <cell r="C153" t="str">
            <v>龙南市程龙镇中心幼儿园</v>
          </cell>
          <cell r="D153">
            <v>1014380.12</v>
          </cell>
        </row>
        <row r="154">
          <cell r="B154">
            <v>0</v>
          </cell>
          <cell r="C154" t="str">
            <v>龙南市武当镇中心幼儿园</v>
          </cell>
          <cell r="D154">
            <v>2567729.84</v>
          </cell>
        </row>
        <row r="155">
          <cell r="B155">
            <v>0</v>
          </cell>
          <cell r="C155" t="str">
            <v>龙南市九连山中心幼儿园</v>
          </cell>
          <cell r="D155">
            <v>1013521.68</v>
          </cell>
        </row>
        <row r="156">
          <cell r="B156">
            <v>0</v>
          </cell>
          <cell r="C156" t="str">
            <v>龙南市关西镇中心幼儿园</v>
          </cell>
          <cell r="D156">
            <v>808818.4</v>
          </cell>
        </row>
        <row r="157">
          <cell r="B157">
            <v>0</v>
          </cell>
          <cell r="C157" t="str">
            <v>龙南市汶龙镇中心幼儿园</v>
          </cell>
          <cell r="D157">
            <v>1477952.76</v>
          </cell>
        </row>
        <row r="158">
          <cell r="B158">
            <v>0</v>
          </cell>
          <cell r="C158" t="str">
            <v>龙南市南亨乡中心幼儿园</v>
          </cell>
          <cell r="D158">
            <v>1583800.8</v>
          </cell>
        </row>
        <row r="159">
          <cell r="B159">
            <v>0</v>
          </cell>
          <cell r="C159" t="str">
            <v>龙南市第二公立幼儿园</v>
          </cell>
          <cell r="D159">
            <v>7632011.44</v>
          </cell>
        </row>
        <row r="160">
          <cell r="B160">
            <v>0</v>
          </cell>
          <cell r="C160" t="str">
            <v>龙南市夹湖乡中心幼儿园</v>
          </cell>
          <cell r="D160">
            <v>1001161.24</v>
          </cell>
        </row>
        <row r="161">
          <cell r="B161">
            <v>0</v>
          </cell>
          <cell r="C161" t="str">
            <v>龙南市东江新圳花苑幼儿园</v>
          </cell>
          <cell r="D161">
            <v>2601938.64</v>
          </cell>
        </row>
        <row r="162">
          <cell r="B162">
            <v>0</v>
          </cell>
          <cell r="C162" t="str">
            <v>龙南市第三公立幼儿园</v>
          </cell>
          <cell r="D162">
            <v>1327852.76</v>
          </cell>
        </row>
        <row r="163">
          <cell r="B163">
            <v>0</v>
          </cell>
          <cell r="C163" t="str">
            <v>龙南市高铁新区幼儿园</v>
          </cell>
          <cell r="D163">
            <v>3365698.2</v>
          </cell>
        </row>
        <row r="164">
          <cell r="B164">
            <v>0</v>
          </cell>
          <cell r="C164" t="str">
            <v>龙南市第四公立幼儿园</v>
          </cell>
          <cell r="D164">
            <v>4288238.68</v>
          </cell>
        </row>
        <row r="165">
          <cell r="B165">
            <v>0</v>
          </cell>
          <cell r="C165" t="str">
            <v>龙南市第五公立幼儿园</v>
          </cell>
          <cell r="D165">
            <v>3585485.12</v>
          </cell>
        </row>
        <row r="166">
          <cell r="B166">
            <v>0</v>
          </cell>
          <cell r="C166" t="str">
            <v>龙南市第六公立幼儿园</v>
          </cell>
          <cell r="D166">
            <v>6467819.44</v>
          </cell>
        </row>
        <row r="167">
          <cell r="B167">
            <v>0</v>
          </cell>
          <cell r="C167" t="str">
            <v>龙南中等专业学校附属幼儿园</v>
          </cell>
          <cell r="D167">
            <v>2775044.24</v>
          </cell>
        </row>
        <row r="168">
          <cell r="B168">
            <v>0</v>
          </cell>
          <cell r="C168" t="str">
            <v>江西省龙南师范学校附属小学</v>
          </cell>
          <cell r="D168">
            <v>33192482.56</v>
          </cell>
        </row>
        <row r="169">
          <cell r="B169">
            <v>0</v>
          </cell>
          <cell r="C169" t="str">
            <v>龙南市龙师附小龙陂分校</v>
          </cell>
          <cell r="D169">
            <v>10132977.64</v>
          </cell>
        </row>
        <row r="170">
          <cell r="B170">
            <v>0</v>
          </cell>
          <cell r="C170" t="str">
            <v>龙南市实验小学</v>
          </cell>
          <cell r="D170">
            <v>18337035.68</v>
          </cell>
        </row>
        <row r="171">
          <cell r="B171">
            <v>0</v>
          </cell>
          <cell r="C171" t="str">
            <v>龙南市龙南镇中心小学</v>
          </cell>
          <cell r="D171">
            <v>10755637.32</v>
          </cell>
        </row>
        <row r="172">
          <cell r="B172">
            <v>0</v>
          </cell>
          <cell r="C172" t="str">
            <v>龙南市龙南镇第一小学</v>
          </cell>
          <cell r="D172">
            <v>9330211.32</v>
          </cell>
        </row>
        <row r="173">
          <cell r="B173">
            <v>0</v>
          </cell>
          <cell r="C173" t="str">
            <v>龙南市龙南镇第二小学</v>
          </cell>
          <cell r="D173">
            <v>9690762.88</v>
          </cell>
        </row>
        <row r="174">
          <cell r="B174">
            <v>0</v>
          </cell>
          <cell r="C174" t="str">
            <v>龙南市龙南镇第三小学</v>
          </cell>
          <cell r="D174">
            <v>6295064.56</v>
          </cell>
        </row>
        <row r="175">
          <cell r="B175">
            <v>0</v>
          </cell>
          <cell r="C175" t="str">
            <v>龙南市里仁镇中心小学</v>
          </cell>
          <cell r="D175">
            <v>6856494.32</v>
          </cell>
        </row>
        <row r="176">
          <cell r="B176">
            <v>0</v>
          </cell>
          <cell r="C176" t="str">
            <v>龙南市汶龙镇中心小学</v>
          </cell>
          <cell r="D176">
            <v>5303237.92</v>
          </cell>
        </row>
        <row r="177">
          <cell r="B177">
            <v>0</v>
          </cell>
          <cell r="C177" t="str">
            <v>龙南市渡江镇中心小学</v>
          </cell>
          <cell r="D177">
            <v>6358763.56</v>
          </cell>
        </row>
        <row r="178">
          <cell r="B178">
            <v>0</v>
          </cell>
          <cell r="C178" t="str">
            <v>龙南市南亨乡中心小学</v>
          </cell>
          <cell r="D178">
            <v>3100772.56</v>
          </cell>
        </row>
        <row r="179">
          <cell r="B179">
            <v>0</v>
          </cell>
          <cell r="C179" t="str">
            <v>龙南市武当镇中心小学</v>
          </cell>
          <cell r="D179">
            <v>4232692.56</v>
          </cell>
        </row>
        <row r="180">
          <cell r="B180">
            <v>0</v>
          </cell>
          <cell r="C180" t="str">
            <v>龙南市杨村镇中心小学</v>
          </cell>
          <cell r="D180">
            <v>12498762.88</v>
          </cell>
        </row>
        <row r="181">
          <cell r="B181">
            <v>0</v>
          </cell>
          <cell r="C181" t="str">
            <v>龙南市黄沙中心小学</v>
          </cell>
          <cell r="D181">
            <v>1985329.96</v>
          </cell>
        </row>
        <row r="182">
          <cell r="B182">
            <v>0</v>
          </cell>
          <cell r="C182" t="str">
            <v>龙南市龙洲小学</v>
          </cell>
          <cell r="D182">
            <v>15979908.52</v>
          </cell>
        </row>
        <row r="183">
          <cell r="B183">
            <v>0</v>
          </cell>
          <cell r="C183" t="str">
            <v>龙南市阳明小学</v>
          </cell>
          <cell r="D183">
            <v>7205720.96</v>
          </cell>
        </row>
        <row r="184">
          <cell r="B184">
            <v>0</v>
          </cell>
          <cell r="C184" t="str">
            <v>龙南市经开区小学</v>
          </cell>
          <cell r="D184">
            <v>10211922.4</v>
          </cell>
        </row>
        <row r="185">
          <cell r="B185">
            <v>0</v>
          </cell>
          <cell r="C185" t="str">
            <v>江西省龙南市第二中学</v>
          </cell>
          <cell r="D185">
            <v>30399990.68</v>
          </cell>
        </row>
        <row r="186">
          <cell r="B186">
            <v>0</v>
          </cell>
          <cell r="C186" t="str">
            <v>龙南市第三中学</v>
          </cell>
          <cell r="D186">
            <v>20679014</v>
          </cell>
        </row>
        <row r="187">
          <cell r="B187">
            <v>0</v>
          </cell>
          <cell r="C187" t="str">
            <v>龙南市里仁镇初级中学</v>
          </cell>
          <cell r="D187">
            <v>6998387.72</v>
          </cell>
        </row>
        <row r="188">
          <cell r="B188">
            <v>0</v>
          </cell>
          <cell r="C188" t="str">
            <v>龙南市汶龙镇初级中学</v>
          </cell>
          <cell r="D188">
            <v>2975813.44</v>
          </cell>
        </row>
        <row r="189">
          <cell r="B189">
            <v>0</v>
          </cell>
          <cell r="C189" t="str">
            <v>龙南市渡江镇初级中学</v>
          </cell>
          <cell r="D189">
            <v>3830191.6</v>
          </cell>
        </row>
        <row r="190">
          <cell r="B190">
            <v>0</v>
          </cell>
          <cell r="C190" t="str">
            <v>龙南市南亨乡初级中学</v>
          </cell>
          <cell r="D190">
            <v>2756345.16</v>
          </cell>
        </row>
        <row r="191">
          <cell r="B191">
            <v>0</v>
          </cell>
          <cell r="C191" t="str">
            <v>龙南市武当镇初级中学</v>
          </cell>
          <cell r="D191">
            <v>2911920.56</v>
          </cell>
        </row>
        <row r="192">
          <cell r="B192">
            <v>0</v>
          </cell>
          <cell r="C192" t="str">
            <v>龙南市杨村镇初级中学</v>
          </cell>
          <cell r="D192">
            <v>5305316.84</v>
          </cell>
        </row>
        <row r="193">
          <cell r="B193">
            <v>0</v>
          </cell>
          <cell r="C193" t="str">
            <v>龙南市东坑学校</v>
          </cell>
          <cell r="D193">
            <v>1589037.44</v>
          </cell>
        </row>
        <row r="194">
          <cell r="B194">
            <v>0</v>
          </cell>
          <cell r="C194" t="str">
            <v>龙南市关西学校</v>
          </cell>
          <cell r="D194">
            <v>1845585.2</v>
          </cell>
        </row>
        <row r="195">
          <cell r="B195">
            <v>0</v>
          </cell>
          <cell r="C195" t="str">
            <v>龙南市程龙学校</v>
          </cell>
          <cell r="D195">
            <v>3419103.72</v>
          </cell>
        </row>
        <row r="196">
          <cell r="B196">
            <v>0</v>
          </cell>
          <cell r="C196" t="str">
            <v>龙南市新都学校</v>
          </cell>
          <cell r="D196">
            <v>16719222.4</v>
          </cell>
        </row>
        <row r="197">
          <cell r="B197">
            <v>0</v>
          </cell>
          <cell r="C197" t="str">
            <v>龙南市临塘学校</v>
          </cell>
          <cell r="D197">
            <v>6961880.16</v>
          </cell>
        </row>
        <row r="198">
          <cell r="B198">
            <v>0</v>
          </cell>
          <cell r="C198" t="str">
            <v>龙南市九连山学校</v>
          </cell>
          <cell r="D198">
            <v>4306262.8</v>
          </cell>
        </row>
        <row r="199">
          <cell r="B199">
            <v>0</v>
          </cell>
          <cell r="C199" t="str">
            <v>龙南市龙翔学校</v>
          </cell>
          <cell r="D199">
            <v>10953084.76</v>
          </cell>
        </row>
        <row r="200">
          <cell r="B200">
            <v>0</v>
          </cell>
          <cell r="C200" t="str">
            <v>龙南市思源实验学校</v>
          </cell>
          <cell r="D200">
            <v>11058860.32</v>
          </cell>
        </row>
        <row r="201">
          <cell r="B201">
            <v>0</v>
          </cell>
          <cell r="C201" t="str">
            <v>龙南市夹湖学校</v>
          </cell>
          <cell r="D201">
            <v>3060851.36</v>
          </cell>
        </row>
        <row r="202">
          <cell r="B202">
            <v>0</v>
          </cell>
          <cell r="C202" t="str">
            <v>龙南市第四中学</v>
          </cell>
          <cell r="D202">
            <v>22165383.96</v>
          </cell>
        </row>
        <row r="203">
          <cell r="B203">
            <v>0</v>
          </cell>
          <cell r="C203" t="str">
            <v>江西省龙南中学</v>
          </cell>
          <cell r="D203">
            <v>65750665.88</v>
          </cell>
        </row>
        <row r="204">
          <cell r="B204">
            <v>0</v>
          </cell>
          <cell r="C204" t="str">
            <v>龙南市阳明中学</v>
          </cell>
          <cell r="D204">
            <v>33773077.44</v>
          </cell>
        </row>
        <row r="205">
          <cell r="A205">
            <v>2050299</v>
          </cell>
          <cell r="B205">
            <v>7</v>
          </cell>
          <cell r="C205" t="str">
            <v>其他普通教育支出</v>
          </cell>
          <cell r="D205">
            <v>50000000</v>
          </cell>
        </row>
        <row r="206">
          <cell r="A206">
            <v>20503</v>
          </cell>
          <cell r="B206">
            <v>5</v>
          </cell>
          <cell r="C206" t="str">
            <v>  职业教育</v>
          </cell>
          <cell r="D206">
            <v>17635925.64</v>
          </cell>
        </row>
        <row r="207">
          <cell r="A207">
            <v>2050399</v>
          </cell>
          <cell r="B207">
            <v>7</v>
          </cell>
          <cell r="C207" t="str">
            <v>  职业教育—其他职业教育支出</v>
          </cell>
          <cell r="D207">
            <v>17635925.64</v>
          </cell>
        </row>
        <row r="208">
          <cell r="B208">
            <v>0</v>
          </cell>
          <cell r="C208" t="str">
            <v>龙南中等专业学校</v>
          </cell>
          <cell r="D208">
            <v>17635925.64</v>
          </cell>
        </row>
        <row r="209">
          <cell r="A209">
            <v>20507</v>
          </cell>
          <cell r="B209">
            <v>5</v>
          </cell>
          <cell r="C209" t="str">
            <v>特殊教育</v>
          </cell>
          <cell r="D209">
            <v>3376265.68</v>
          </cell>
        </row>
        <row r="210">
          <cell r="A210">
            <v>2050701</v>
          </cell>
          <cell r="B210">
            <v>7</v>
          </cell>
          <cell r="C210" t="str">
            <v>特殊教育-特殊学校教育</v>
          </cell>
          <cell r="D210">
            <v>3376265.68</v>
          </cell>
        </row>
        <row r="211">
          <cell r="B211">
            <v>0</v>
          </cell>
          <cell r="C211" t="str">
            <v>龙南市特殊教育学校</v>
          </cell>
          <cell r="D211">
            <v>3376265.68</v>
          </cell>
        </row>
        <row r="212">
          <cell r="A212">
            <v>20508</v>
          </cell>
          <cell r="B212">
            <v>5</v>
          </cell>
          <cell r="C212" t="str">
            <v>  进修及培训</v>
          </cell>
          <cell r="D212">
            <v>7713425.6</v>
          </cell>
        </row>
        <row r="213">
          <cell r="A213">
            <v>2050802</v>
          </cell>
          <cell r="B213">
            <v>7</v>
          </cell>
          <cell r="C213" t="str">
            <v>进修及培训—干部教育</v>
          </cell>
          <cell r="D213">
            <v>3766189</v>
          </cell>
        </row>
        <row r="214">
          <cell r="B214">
            <v>0</v>
          </cell>
          <cell r="C214" t="str">
            <v>中共龙南市委党校</v>
          </cell>
          <cell r="D214">
            <v>3766189</v>
          </cell>
        </row>
        <row r="215">
          <cell r="A215">
            <v>2050899</v>
          </cell>
          <cell r="B215">
            <v>7</v>
          </cell>
          <cell r="C215" t="str">
            <v>进修及培训—其他进修及培训</v>
          </cell>
          <cell r="D215">
            <v>3947236.6</v>
          </cell>
        </row>
        <row r="216">
          <cell r="B216">
            <v>0</v>
          </cell>
          <cell r="C216" t="str">
            <v>龙南市开放学院</v>
          </cell>
          <cell r="D216">
            <v>3947236.6</v>
          </cell>
        </row>
        <row r="217">
          <cell r="A217">
            <v>20509</v>
          </cell>
          <cell r="B217">
            <v>5</v>
          </cell>
          <cell r="C217" t="str">
            <v>  教育费附加支出</v>
          </cell>
          <cell r="D217">
            <v>23000000</v>
          </cell>
        </row>
        <row r="218">
          <cell r="A218">
            <v>2050999</v>
          </cell>
          <cell r="B218">
            <v>7</v>
          </cell>
          <cell r="C218" t="str">
            <v>教育费附加支出—其他教育费附加安排的支出</v>
          </cell>
          <cell r="D218">
            <v>23000000</v>
          </cell>
        </row>
        <row r="219">
          <cell r="B219">
            <v>0</v>
          </cell>
          <cell r="C219" t="str">
            <v>    教育部门</v>
          </cell>
          <cell r="D219">
            <v>23000000</v>
          </cell>
        </row>
        <row r="220">
          <cell r="A220">
            <v>20599</v>
          </cell>
          <cell r="B220">
            <v>5</v>
          </cell>
          <cell r="C220" t="str">
            <v>  其他教育支出</v>
          </cell>
          <cell r="D220">
            <v>39661000</v>
          </cell>
        </row>
        <row r="221">
          <cell r="A221">
            <v>2059999</v>
          </cell>
          <cell r="B221">
            <v>7</v>
          </cell>
          <cell r="C221" t="str">
            <v>其他教育支出—其他教育支出</v>
          </cell>
          <cell r="D221">
            <v>39661000</v>
          </cell>
        </row>
        <row r="222">
          <cell r="B222">
            <v>0</v>
          </cell>
          <cell r="C222" t="str">
            <v>  预留调资</v>
          </cell>
          <cell r="D222">
            <v>30600000</v>
          </cell>
        </row>
        <row r="223">
          <cell r="B223">
            <v>0</v>
          </cell>
        </row>
        <row r="223">
          <cell r="D223">
            <v>9061000</v>
          </cell>
        </row>
        <row r="224">
          <cell r="A224">
            <v>206</v>
          </cell>
          <cell r="B224">
            <v>3</v>
          </cell>
          <cell r="C224" t="str">
            <v>科学技术</v>
          </cell>
          <cell r="D224">
            <v>157481395.52</v>
          </cell>
        </row>
        <row r="225">
          <cell r="A225">
            <v>20601</v>
          </cell>
          <cell r="B225">
            <v>5</v>
          </cell>
          <cell r="C225" t="str">
            <v>  科学技术管理事务</v>
          </cell>
          <cell r="D225">
            <v>5792077.8</v>
          </cell>
        </row>
        <row r="226">
          <cell r="A226">
            <v>2060101</v>
          </cell>
          <cell r="B226">
            <v>7</v>
          </cell>
          <cell r="C226" t="str">
            <v>科学技术管理事务—行政运行</v>
          </cell>
          <cell r="D226">
            <v>5792077.8</v>
          </cell>
        </row>
        <row r="227">
          <cell r="B227">
            <v>0</v>
          </cell>
          <cell r="C227" t="str">
            <v>龙南市科技局</v>
          </cell>
          <cell r="D227">
            <v>2477887.8</v>
          </cell>
        </row>
        <row r="228">
          <cell r="B228">
            <v>0</v>
          </cell>
          <cell r="C228" t="str">
            <v>科技计划经费</v>
          </cell>
          <cell r="D228">
            <v>3314190</v>
          </cell>
        </row>
        <row r="229">
          <cell r="A229">
            <v>20606</v>
          </cell>
          <cell r="B229">
            <v>5</v>
          </cell>
          <cell r="C229" t="str">
            <v>  社会科学</v>
          </cell>
          <cell r="D229">
            <v>1689317.72</v>
          </cell>
        </row>
        <row r="230">
          <cell r="A230">
            <v>2060601</v>
          </cell>
          <cell r="B230">
            <v>7</v>
          </cell>
          <cell r="C230" t="str">
            <v>社会科学—社会科学研究机构</v>
          </cell>
          <cell r="D230">
            <v>1689317.72</v>
          </cell>
        </row>
        <row r="231">
          <cell r="B231">
            <v>0</v>
          </cell>
          <cell r="C231" t="str">
            <v>龙南市科学技术协会</v>
          </cell>
          <cell r="D231">
            <v>1689317.72</v>
          </cell>
        </row>
        <row r="232">
          <cell r="A232">
            <v>20699</v>
          </cell>
          <cell r="B232">
            <v>5</v>
          </cell>
          <cell r="C232" t="str">
            <v>  其他科学技术支出</v>
          </cell>
          <cell r="D232">
            <v>150000000</v>
          </cell>
        </row>
        <row r="233">
          <cell r="A233">
            <v>2069999</v>
          </cell>
          <cell r="B233">
            <v>7</v>
          </cell>
          <cell r="C233" t="str">
            <v> 其他科学技术支出— 其他科学技术支出</v>
          </cell>
          <cell r="D233">
            <v>150000000</v>
          </cell>
        </row>
        <row r="234">
          <cell r="B234">
            <v>0</v>
          </cell>
          <cell r="C234" t="str">
            <v>市域发展资金</v>
          </cell>
          <cell r="D234">
            <v>150000000</v>
          </cell>
        </row>
        <row r="235">
          <cell r="B235">
            <v>0</v>
          </cell>
        </row>
        <row r="235">
          <cell r="D235">
            <v>0</v>
          </cell>
        </row>
        <row r="236">
          <cell r="A236">
            <v>207</v>
          </cell>
          <cell r="B236">
            <v>3</v>
          </cell>
          <cell r="C236" t="str">
            <v>文化旅游体育与传媒</v>
          </cell>
          <cell r="D236">
            <v>34646159.56</v>
          </cell>
        </row>
        <row r="237">
          <cell r="A237">
            <v>20701</v>
          </cell>
          <cell r="B237">
            <v>5</v>
          </cell>
          <cell r="C237" t="str">
            <v>  文化和旅游</v>
          </cell>
          <cell r="D237">
            <v>11683054.92</v>
          </cell>
        </row>
        <row r="238">
          <cell r="A238">
            <v>2070102</v>
          </cell>
          <cell r="B238">
            <v>7</v>
          </cell>
          <cell r="C238" t="str">
            <v>文化和旅游—一般行政管理事务</v>
          </cell>
          <cell r="D238">
            <v>10351429.36</v>
          </cell>
        </row>
        <row r="239">
          <cell r="B239">
            <v>0</v>
          </cell>
          <cell r="C239" t="str">
            <v>龙南市文化广电旅游局</v>
          </cell>
          <cell r="D239">
            <v>7748000.4</v>
          </cell>
        </row>
        <row r="240">
          <cell r="B240">
            <v>0</v>
          </cell>
          <cell r="C240" t="str">
            <v>龙南市文化馆</v>
          </cell>
          <cell r="D240">
            <v>2603428.96</v>
          </cell>
        </row>
        <row r="241">
          <cell r="B241">
            <v>0</v>
          </cell>
          <cell r="C241" t="str">
            <v>    各乡镇（文化）汇总</v>
          </cell>
          <cell r="D241">
            <v>0</v>
          </cell>
        </row>
        <row r="242">
          <cell r="A242">
            <v>2070104</v>
          </cell>
          <cell r="B242">
            <v>7</v>
          </cell>
          <cell r="C242" t="str">
            <v>文化和旅游—图书馆</v>
          </cell>
          <cell r="D242">
            <v>1331625.56</v>
          </cell>
        </row>
        <row r="243">
          <cell r="B243">
            <v>0</v>
          </cell>
          <cell r="C243" t="str">
            <v>龙南市图书馆</v>
          </cell>
          <cell r="D243">
            <v>1331625.56</v>
          </cell>
        </row>
        <row r="244">
          <cell r="A244">
            <v>2070107</v>
          </cell>
          <cell r="B244">
            <v>7</v>
          </cell>
          <cell r="C244" t="str">
            <v>文化和旅游—艺术表演团体</v>
          </cell>
          <cell r="D244">
            <v>0</v>
          </cell>
        </row>
        <row r="245">
          <cell r="B245">
            <v>0</v>
          </cell>
        </row>
        <row r="245">
          <cell r="D245">
            <v>0</v>
          </cell>
        </row>
        <row r="246">
          <cell r="B246">
            <v>0</v>
          </cell>
        </row>
        <row r="246">
          <cell r="D246">
            <v>0</v>
          </cell>
        </row>
        <row r="247">
          <cell r="A247">
            <v>20703</v>
          </cell>
          <cell r="B247">
            <v>5</v>
          </cell>
          <cell r="C247" t="str">
            <v>  体育</v>
          </cell>
        </row>
        <row r="248">
          <cell r="A248">
            <v>2070399</v>
          </cell>
          <cell r="B248">
            <v>7</v>
          </cell>
          <cell r="C248" t="str">
            <v>体育—其他体育支出</v>
          </cell>
        </row>
        <row r="249">
          <cell r="B249">
            <v>0</v>
          </cell>
        </row>
        <row r="249">
          <cell r="D249">
            <v>0</v>
          </cell>
        </row>
        <row r="250">
          <cell r="A250">
            <v>20708</v>
          </cell>
          <cell r="B250">
            <v>5</v>
          </cell>
          <cell r="C250" t="str">
            <v>  广播电视</v>
          </cell>
          <cell r="D250">
            <v>6975007.64</v>
          </cell>
        </row>
        <row r="251">
          <cell r="A251">
            <v>2070802</v>
          </cell>
          <cell r="B251">
            <v>7</v>
          </cell>
          <cell r="C251" t="str">
            <v>广播电视—一般行政管理事务</v>
          </cell>
          <cell r="D251">
            <v>6975007.64</v>
          </cell>
        </row>
        <row r="252">
          <cell r="B252">
            <v>0</v>
          </cell>
          <cell r="C252" t="str">
            <v>龙南市融媒体中心</v>
          </cell>
          <cell r="D252">
            <v>6975007.64</v>
          </cell>
        </row>
        <row r="253">
          <cell r="A253">
            <v>20799</v>
          </cell>
          <cell r="B253">
            <v>5</v>
          </cell>
          <cell r="C253" t="str">
            <v>  其他文化旅游体育与传媒支出</v>
          </cell>
          <cell r="D253">
            <v>15988097</v>
          </cell>
        </row>
        <row r="254">
          <cell r="A254">
            <v>2079999</v>
          </cell>
          <cell r="B254">
            <v>7</v>
          </cell>
          <cell r="C254" t="str">
            <v>其他文化旅游体育与传媒支出</v>
          </cell>
          <cell r="D254">
            <v>15988097</v>
          </cell>
        </row>
        <row r="255">
          <cell r="B255">
            <v>0</v>
          </cell>
          <cell r="C255" t="str">
            <v>  文旅专项</v>
          </cell>
          <cell r="D255">
            <v>15988097</v>
          </cell>
        </row>
        <row r="256">
          <cell r="B256">
            <v>0</v>
          </cell>
        </row>
        <row r="256">
          <cell r="D256">
            <v>0</v>
          </cell>
        </row>
        <row r="257">
          <cell r="A257">
            <v>208</v>
          </cell>
          <cell r="B257">
            <v>3</v>
          </cell>
          <cell r="C257" t="str">
            <v>社会保障和就业</v>
          </cell>
          <cell r="D257">
            <v>264342846.81</v>
          </cell>
        </row>
        <row r="258">
          <cell r="A258">
            <v>20801</v>
          </cell>
          <cell r="B258">
            <v>5</v>
          </cell>
          <cell r="C258" t="str">
            <v>  人力资源和社会保障管理事务</v>
          </cell>
          <cell r="D258">
            <v>21346672.26</v>
          </cell>
        </row>
        <row r="259">
          <cell r="A259">
            <v>2080101</v>
          </cell>
          <cell r="B259">
            <v>7</v>
          </cell>
          <cell r="C259" t="str">
            <v>行政运行</v>
          </cell>
          <cell r="D259">
            <v>7616289.2</v>
          </cell>
        </row>
        <row r="260">
          <cell r="B260">
            <v>0</v>
          </cell>
          <cell r="C260" t="str">
            <v>龙南市人力资源和社会保障局</v>
          </cell>
          <cell r="D260">
            <v>6616289.2</v>
          </cell>
        </row>
        <row r="261">
          <cell r="B261">
            <v>0</v>
          </cell>
        </row>
        <row r="261">
          <cell r="D261">
            <v>1000000</v>
          </cell>
        </row>
        <row r="262">
          <cell r="A262">
            <v>2080106</v>
          </cell>
          <cell r="B262">
            <v>7</v>
          </cell>
          <cell r="C262" t="str">
            <v>人力资源和社会保障管理事务—就业管理事务</v>
          </cell>
          <cell r="D262">
            <v>7365804.62</v>
          </cell>
        </row>
        <row r="263">
          <cell r="B263">
            <v>0</v>
          </cell>
          <cell r="C263" t="str">
            <v>龙南市就业创业服务中心</v>
          </cell>
          <cell r="D263">
            <v>7365804.62</v>
          </cell>
        </row>
        <row r="264">
          <cell r="A264">
            <v>2080109</v>
          </cell>
          <cell r="B264">
            <v>7</v>
          </cell>
          <cell r="C264" t="str">
            <v>人力资源和社会保障管理事务—社会保险经办机构</v>
          </cell>
          <cell r="D264">
            <v>6364578.44</v>
          </cell>
        </row>
        <row r="265">
          <cell r="B265">
            <v>0</v>
          </cell>
          <cell r="C265" t="str">
            <v>龙南市社会保险服务中心</v>
          </cell>
          <cell r="D265">
            <v>6364578.44</v>
          </cell>
        </row>
        <row r="266">
          <cell r="A266">
            <v>20802</v>
          </cell>
          <cell r="B266">
            <v>5</v>
          </cell>
          <cell r="C266" t="str">
            <v>  民政管理事务</v>
          </cell>
          <cell r="D266">
            <v>10796448.17</v>
          </cell>
        </row>
        <row r="267">
          <cell r="A267">
            <v>2080202</v>
          </cell>
          <cell r="B267">
            <v>7</v>
          </cell>
          <cell r="C267" t="str">
            <v>民政管理事务—一般行政管理事务</v>
          </cell>
          <cell r="D267">
            <v>10796448.17</v>
          </cell>
        </row>
        <row r="268">
          <cell r="B268">
            <v>0</v>
          </cell>
          <cell r="C268" t="str">
            <v>龙南市民政局</v>
          </cell>
          <cell r="D268">
            <v>10796448.17</v>
          </cell>
        </row>
        <row r="269">
          <cell r="A269">
            <v>2080299</v>
          </cell>
          <cell r="B269">
            <v>7</v>
          </cell>
          <cell r="C269" t="str">
            <v>民政管理事务—其他民政管理事务支出</v>
          </cell>
          <cell r="D269">
            <v>0</v>
          </cell>
        </row>
        <row r="270">
          <cell r="B270">
            <v>0</v>
          </cell>
          <cell r="C270" t="str">
            <v>    民政局</v>
          </cell>
          <cell r="D270">
            <v>0</v>
          </cell>
        </row>
        <row r="271">
          <cell r="A271">
            <v>20805</v>
          </cell>
          <cell r="B271">
            <v>5</v>
          </cell>
          <cell r="C271" t="str">
            <v>  行政事业单位离退休</v>
          </cell>
          <cell r="D271">
            <v>71514140</v>
          </cell>
        </row>
        <row r="272">
          <cell r="B272">
            <v>0</v>
          </cell>
          <cell r="C272" t="str">
            <v>    各乡镇（离退休）汇总</v>
          </cell>
          <cell r="D272">
            <v>1429040</v>
          </cell>
        </row>
        <row r="273">
          <cell r="A273">
            <v>2080506</v>
          </cell>
          <cell r="B273">
            <v>7</v>
          </cell>
          <cell r="C273" t="str">
            <v>机关事业单位职业年金缴费支出</v>
          </cell>
          <cell r="D273">
            <v>18000000</v>
          </cell>
        </row>
        <row r="274">
          <cell r="B274">
            <v>0</v>
          </cell>
          <cell r="C274" t="str">
            <v>社会保险服务中心</v>
          </cell>
          <cell r="D274">
            <v>18000000</v>
          </cell>
        </row>
        <row r="275">
          <cell r="A275">
            <v>2080507</v>
          </cell>
          <cell r="B275">
            <v>7</v>
          </cell>
          <cell r="C275" t="str">
            <v>对机关事业单位基本养老保险基金的补助</v>
          </cell>
          <cell r="D275">
            <v>52085100</v>
          </cell>
        </row>
        <row r="276">
          <cell r="B276">
            <v>0</v>
          </cell>
          <cell r="C276" t="str">
            <v>   社会保险服务中心</v>
          </cell>
          <cell r="D276">
            <v>52085100</v>
          </cell>
        </row>
        <row r="277">
          <cell r="A277">
            <v>20807</v>
          </cell>
          <cell r="B277">
            <v>5</v>
          </cell>
          <cell r="C277" t="str">
            <v>  就业补助</v>
          </cell>
          <cell r="D277">
            <v>7178000</v>
          </cell>
        </row>
        <row r="278">
          <cell r="A278">
            <v>2080799</v>
          </cell>
          <cell r="B278">
            <v>7</v>
          </cell>
          <cell r="C278" t="str">
            <v>就业补助—其他就业补助支出</v>
          </cell>
          <cell r="D278">
            <v>7178000</v>
          </cell>
        </row>
        <row r="279">
          <cell r="B279">
            <v>0</v>
          </cell>
          <cell r="C279" t="str">
            <v>    就业创业服务中心</v>
          </cell>
          <cell r="D279">
            <v>7178000</v>
          </cell>
        </row>
        <row r="280">
          <cell r="A280">
            <v>20808</v>
          </cell>
          <cell r="B280">
            <v>5</v>
          </cell>
          <cell r="C280" t="str">
            <v>  抚恤</v>
          </cell>
          <cell r="D280">
            <v>12721680</v>
          </cell>
        </row>
        <row r="281">
          <cell r="A281">
            <v>2080801</v>
          </cell>
          <cell r="B281">
            <v>7</v>
          </cell>
          <cell r="C281" t="str">
            <v>抚恤—死亡抚恤</v>
          </cell>
          <cell r="D281">
            <v>4500000</v>
          </cell>
        </row>
        <row r="282">
          <cell r="B282">
            <v>0</v>
          </cell>
        </row>
        <row r="282">
          <cell r="D282">
            <v>4500000</v>
          </cell>
        </row>
        <row r="283">
          <cell r="A283">
            <v>2080802</v>
          </cell>
          <cell r="B283">
            <v>7</v>
          </cell>
          <cell r="C283" t="str">
            <v>伤残抚恤</v>
          </cell>
          <cell r="D283">
            <v>0</v>
          </cell>
        </row>
        <row r="284">
          <cell r="B284">
            <v>0</v>
          </cell>
          <cell r="C284" t="str">
            <v>    退役军人事务局</v>
          </cell>
          <cell r="D284">
            <v>0</v>
          </cell>
        </row>
        <row r="285">
          <cell r="A285">
            <v>2080803</v>
          </cell>
          <cell r="B285">
            <v>7</v>
          </cell>
          <cell r="C285" t="str">
            <v>抚恤—在乡复员、退伍军人生活补助</v>
          </cell>
          <cell r="D285">
            <v>150000</v>
          </cell>
        </row>
        <row r="286">
          <cell r="B286">
            <v>0</v>
          </cell>
          <cell r="C286" t="str">
            <v>    退役军人事务局</v>
          </cell>
          <cell r="D286">
            <v>150000</v>
          </cell>
        </row>
        <row r="287">
          <cell r="A287">
            <v>2080805</v>
          </cell>
          <cell r="B287">
            <v>7</v>
          </cell>
          <cell r="C287" t="str">
            <v>抚恤—义务兵优待</v>
          </cell>
          <cell r="D287">
            <v>4200000</v>
          </cell>
        </row>
        <row r="288">
          <cell r="B288">
            <v>0</v>
          </cell>
          <cell r="C288" t="str">
            <v>    退役军人事务局</v>
          </cell>
          <cell r="D288">
            <v>4200000</v>
          </cell>
        </row>
        <row r="289">
          <cell r="A289">
            <v>2080806</v>
          </cell>
          <cell r="B289">
            <v>7</v>
          </cell>
          <cell r="C289" t="str">
            <v>农村籍退役士兵老年生活补助</v>
          </cell>
          <cell r="D289">
            <v>2214000</v>
          </cell>
        </row>
        <row r="290">
          <cell r="B290">
            <v>0</v>
          </cell>
          <cell r="C290" t="str">
            <v>    退役军人事务局</v>
          </cell>
          <cell r="D290">
            <v>2214000</v>
          </cell>
        </row>
        <row r="291">
          <cell r="A291">
            <v>2080899</v>
          </cell>
          <cell r="B291">
            <v>7</v>
          </cell>
          <cell r="C291" t="str">
            <v>抚恤—其他优抚支出</v>
          </cell>
          <cell r="D291">
            <v>1657680</v>
          </cell>
        </row>
        <row r="292">
          <cell r="B292">
            <v>0</v>
          </cell>
          <cell r="C292" t="str">
            <v>    民政局</v>
          </cell>
          <cell r="D292">
            <v>0</v>
          </cell>
        </row>
        <row r="293">
          <cell r="B293">
            <v>0</v>
          </cell>
          <cell r="C293" t="str">
            <v>退役军人事务局</v>
          </cell>
          <cell r="D293">
            <v>1657680</v>
          </cell>
        </row>
        <row r="294">
          <cell r="A294">
            <v>20809</v>
          </cell>
          <cell r="B294">
            <v>5</v>
          </cell>
          <cell r="C294" t="str">
            <v>  退役安置</v>
          </cell>
          <cell r="D294">
            <v>1624300</v>
          </cell>
        </row>
        <row r="295">
          <cell r="A295">
            <v>2080901</v>
          </cell>
          <cell r="B295">
            <v>7</v>
          </cell>
          <cell r="C295" t="str">
            <v>退役安置—退役士兵安置</v>
          </cell>
          <cell r="D295">
            <v>1544300</v>
          </cell>
        </row>
        <row r="296">
          <cell r="B296">
            <v>0</v>
          </cell>
          <cell r="C296" t="str">
            <v>    退役军人事务局</v>
          </cell>
          <cell r="D296">
            <v>1544300</v>
          </cell>
        </row>
        <row r="297">
          <cell r="A297">
            <v>2080904</v>
          </cell>
          <cell r="B297">
            <v>7</v>
          </cell>
          <cell r="C297" t="str">
            <v>退役安置—退役士兵管理教育</v>
          </cell>
          <cell r="D297">
            <v>30000</v>
          </cell>
        </row>
        <row r="298">
          <cell r="B298">
            <v>0</v>
          </cell>
          <cell r="C298" t="str">
            <v>    退役军人事务局</v>
          </cell>
          <cell r="D298">
            <v>30000</v>
          </cell>
        </row>
        <row r="299">
          <cell r="A299">
            <v>2080905</v>
          </cell>
          <cell r="B299">
            <v>7</v>
          </cell>
          <cell r="C299" t="str">
            <v>军队转业干部安置</v>
          </cell>
          <cell r="D299">
            <v>50000</v>
          </cell>
        </row>
        <row r="300">
          <cell r="B300">
            <v>0</v>
          </cell>
          <cell r="C300" t="str">
            <v>    退役军人事务局</v>
          </cell>
          <cell r="D300">
            <v>50000</v>
          </cell>
        </row>
        <row r="301">
          <cell r="A301">
            <v>20810</v>
          </cell>
          <cell r="B301">
            <v>5</v>
          </cell>
          <cell r="C301" t="str">
            <v>  社会福利</v>
          </cell>
          <cell r="D301">
            <v>17494634.66</v>
          </cell>
        </row>
        <row r="302">
          <cell r="A302">
            <v>2081001</v>
          </cell>
          <cell r="B302">
            <v>7</v>
          </cell>
          <cell r="C302" t="str">
            <v>社会福利—儿童福利</v>
          </cell>
          <cell r="D302">
            <v>2248080</v>
          </cell>
        </row>
        <row r="303">
          <cell r="B303">
            <v>0</v>
          </cell>
          <cell r="C303" t="str">
            <v>    民政局</v>
          </cell>
          <cell r="D303">
            <v>2248080</v>
          </cell>
        </row>
        <row r="304">
          <cell r="A304">
            <v>2081002</v>
          </cell>
          <cell r="B304">
            <v>7</v>
          </cell>
          <cell r="C304" t="str">
            <v>社会福利—老年福利</v>
          </cell>
          <cell r="D304">
            <v>8465960</v>
          </cell>
        </row>
        <row r="305">
          <cell r="B305">
            <v>0</v>
          </cell>
          <cell r="C305" t="str">
            <v>    民政局</v>
          </cell>
          <cell r="D305">
            <v>8465960</v>
          </cell>
        </row>
        <row r="306">
          <cell r="A306">
            <v>2081004</v>
          </cell>
          <cell r="B306">
            <v>7</v>
          </cell>
          <cell r="C306" t="str">
            <v>殡葬</v>
          </cell>
          <cell r="D306">
            <v>3893900</v>
          </cell>
        </row>
        <row r="307">
          <cell r="B307">
            <v>0</v>
          </cell>
          <cell r="C307" t="str">
            <v>    民政局</v>
          </cell>
          <cell r="D307">
            <v>3893900</v>
          </cell>
        </row>
        <row r="308">
          <cell r="A308">
            <v>2081005</v>
          </cell>
          <cell r="B308">
            <v>7</v>
          </cell>
          <cell r="C308" t="str">
            <v>社会福利—社会福利事业单位</v>
          </cell>
          <cell r="D308">
            <v>1788914.66</v>
          </cell>
        </row>
        <row r="309">
          <cell r="B309">
            <v>0</v>
          </cell>
          <cell r="C309" t="str">
            <v>龙南市养老服务中心</v>
          </cell>
          <cell r="D309">
            <v>1788914.66</v>
          </cell>
        </row>
        <row r="310">
          <cell r="B310">
            <v>0</v>
          </cell>
          <cell r="C310" t="str">
            <v>    民政局</v>
          </cell>
          <cell r="D310">
            <v>0</v>
          </cell>
        </row>
        <row r="311">
          <cell r="A311">
            <v>2081006</v>
          </cell>
          <cell r="B311">
            <v>7</v>
          </cell>
          <cell r="C311" t="str">
            <v>社会福利—养老服务</v>
          </cell>
          <cell r="D311">
            <v>1040000</v>
          </cell>
        </row>
        <row r="312">
          <cell r="B312">
            <v>0</v>
          </cell>
          <cell r="C312" t="str">
            <v>    民政局</v>
          </cell>
          <cell r="D312">
            <v>1040000</v>
          </cell>
        </row>
        <row r="313">
          <cell r="A313">
            <v>2081099</v>
          </cell>
          <cell r="B313">
            <v>7</v>
          </cell>
          <cell r="C313" t="str">
            <v>其他社会福利支出</v>
          </cell>
          <cell r="D313">
            <v>57780</v>
          </cell>
        </row>
        <row r="314">
          <cell r="B314">
            <v>0</v>
          </cell>
          <cell r="C314" t="str">
            <v>    民政局</v>
          </cell>
          <cell r="D314">
            <v>57780</v>
          </cell>
        </row>
        <row r="315">
          <cell r="A315">
            <v>20811</v>
          </cell>
          <cell r="B315">
            <v>5</v>
          </cell>
          <cell r="C315" t="str">
            <v>  残疾人事业</v>
          </cell>
          <cell r="D315">
            <v>8719823.52</v>
          </cell>
        </row>
        <row r="316">
          <cell r="A316">
            <v>2081102</v>
          </cell>
          <cell r="B316">
            <v>7</v>
          </cell>
          <cell r="C316" t="str">
            <v>残疾人事业—一般行政管理事务</v>
          </cell>
          <cell r="D316">
            <v>2269823.52</v>
          </cell>
        </row>
        <row r="317">
          <cell r="B317">
            <v>0</v>
          </cell>
          <cell r="C317" t="str">
            <v>龙南市残疾人联合会</v>
          </cell>
          <cell r="D317">
            <v>2169823.52</v>
          </cell>
        </row>
        <row r="318">
          <cell r="B318">
            <v>0</v>
          </cell>
        </row>
        <row r="318">
          <cell r="D318">
            <v>100000</v>
          </cell>
        </row>
        <row r="319">
          <cell r="A319">
            <v>2081104</v>
          </cell>
          <cell r="B319">
            <v>7</v>
          </cell>
          <cell r="C319" t="str">
            <v>残疾人康复—残疾儿童康复救助</v>
          </cell>
          <cell r="D319">
            <v>1000000</v>
          </cell>
        </row>
        <row r="320">
          <cell r="B320">
            <v>0</v>
          </cell>
          <cell r="C320" t="str">
            <v>    残联</v>
          </cell>
          <cell r="D320">
            <v>1000000</v>
          </cell>
        </row>
        <row r="321">
          <cell r="A321">
            <v>2081107</v>
          </cell>
          <cell r="B321">
            <v>7</v>
          </cell>
          <cell r="C321" t="str">
            <v>残疾人生活和护理补贴</v>
          </cell>
          <cell r="D321">
            <v>5450000</v>
          </cell>
        </row>
        <row r="322">
          <cell r="B322">
            <v>0</v>
          </cell>
          <cell r="C322" t="str">
            <v>    民政局</v>
          </cell>
          <cell r="D322">
            <v>4500000</v>
          </cell>
        </row>
        <row r="323">
          <cell r="B323">
            <v>0</v>
          </cell>
          <cell r="C323" t="str">
            <v>    残联</v>
          </cell>
          <cell r="D323">
            <v>950000</v>
          </cell>
        </row>
        <row r="324">
          <cell r="A324">
            <v>20816</v>
          </cell>
          <cell r="B324">
            <v>5</v>
          </cell>
          <cell r="C324" t="str">
            <v>  红十字事业</v>
          </cell>
          <cell r="D324">
            <v>6156359.4</v>
          </cell>
        </row>
        <row r="325">
          <cell r="A325">
            <v>2081602</v>
          </cell>
          <cell r="B325">
            <v>7</v>
          </cell>
          <cell r="C325" t="str">
            <v>红十字事业—一般行政管理事务</v>
          </cell>
          <cell r="D325">
            <v>6156359.4</v>
          </cell>
        </row>
        <row r="326">
          <cell r="B326">
            <v>0</v>
          </cell>
          <cell r="C326" t="str">
            <v>    龙南市红十字会</v>
          </cell>
          <cell r="D326">
            <v>6156359.4</v>
          </cell>
        </row>
        <row r="327">
          <cell r="A327">
            <v>20819</v>
          </cell>
          <cell r="B327">
            <v>5</v>
          </cell>
          <cell r="C327" t="str">
            <v>  最低生活保障</v>
          </cell>
          <cell r="D327">
            <v>22837020</v>
          </cell>
        </row>
        <row r="328">
          <cell r="A328">
            <v>2081901</v>
          </cell>
          <cell r="B328">
            <v>7</v>
          </cell>
          <cell r="C328" t="str">
            <v>最低生活保障—城市最低生活保障金支出</v>
          </cell>
          <cell r="D328">
            <v>2769108</v>
          </cell>
        </row>
        <row r="329">
          <cell r="B329">
            <v>0</v>
          </cell>
          <cell r="C329" t="str">
            <v>    民政局</v>
          </cell>
          <cell r="D329">
            <v>2769108</v>
          </cell>
        </row>
        <row r="330">
          <cell r="A330">
            <v>2081902</v>
          </cell>
          <cell r="B330">
            <v>7</v>
          </cell>
          <cell r="C330" t="str">
            <v>最低生活保障—农村最低生活保障金支出</v>
          </cell>
          <cell r="D330">
            <v>20067912</v>
          </cell>
        </row>
        <row r="331">
          <cell r="B331">
            <v>0</v>
          </cell>
          <cell r="C331" t="str">
            <v>    民政局</v>
          </cell>
          <cell r="D331">
            <v>20067912</v>
          </cell>
        </row>
        <row r="332">
          <cell r="A332">
            <v>20820</v>
          </cell>
          <cell r="B332">
            <v>5</v>
          </cell>
          <cell r="C332" t="str">
            <v>临时救助</v>
          </cell>
          <cell r="D332">
            <v>1014093</v>
          </cell>
        </row>
        <row r="333">
          <cell r="A333">
            <v>2082001</v>
          </cell>
          <cell r="B333">
            <v>7</v>
          </cell>
          <cell r="C333" t="str">
            <v>临时救助支出</v>
          </cell>
          <cell r="D333">
            <v>1014093</v>
          </cell>
        </row>
        <row r="334">
          <cell r="B334">
            <v>0</v>
          </cell>
          <cell r="C334" t="str">
            <v>    民政局</v>
          </cell>
          <cell r="D334">
            <v>1014093</v>
          </cell>
        </row>
        <row r="335">
          <cell r="A335">
            <v>2082002</v>
          </cell>
          <cell r="B335">
            <v>7</v>
          </cell>
          <cell r="C335" t="str">
            <v>流浪乞讨人员</v>
          </cell>
          <cell r="D335">
            <v>0</v>
          </cell>
        </row>
        <row r="336">
          <cell r="B336">
            <v>0</v>
          </cell>
          <cell r="C336" t="str">
            <v>    民政局</v>
          </cell>
          <cell r="D336">
            <v>0</v>
          </cell>
        </row>
        <row r="337">
          <cell r="A337">
            <v>20821</v>
          </cell>
          <cell r="B337">
            <v>5</v>
          </cell>
          <cell r="C337" t="str">
            <v>  特困人员供养</v>
          </cell>
          <cell r="D337">
            <v>12019440</v>
          </cell>
        </row>
        <row r="338">
          <cell r="A338">
            <v>2082101</v>
          </cell>
          <cell r="B338">
            <v>7</v>
          </cell>
          <cell r="C338" t="str">
            <v>城市特困人员救助供养支出</v>
          </cell>
          <cell r="D338">
            <v>1008000</v>
          </cell>
        </row>
        <row r="339">
          <cell r="B339">
            <v>0</v>
          </cell>
          <cell r="C339" t="str">
            <v>    民政局</v>
          </cell>
          <cell r="D339">
            <v>1008000</v>
          </cell>
        </row>
        <row r="340">
          <cell r="A340">
            <v>2082102</v>
          </cell>
          <cell r="B340">
            <v>7</v>
          </cell>
          <cell r="C340" t="str">
            <v>农村五保供养支出</v>
          </cell>
          <cell r="D340">
            <v>11011440</v>
          </cell>
        </row>
        <row r="341">
          <cell r="B341">
            <v>0</v>
          </cell>
          <cell r="C341" t="str">
            <v>    民政局</v>
          </cell>
          <cell r="D341">
            <v>11011440</v>
          </cell>
        </row>
        <row r="342">
          <cell r="A342">
            <v>20825</v>
          </cell>
          <cell r="B342">
            <v>5</v>
          </cell>
          <cell r="C342" t="str">
            <v>  其他生活救助</v>
          </cell>
          <cell r="D342">
            <v>0</v>
          </cell>
        </row>
        <row r="343">
          <cell r="A343">
            <v>2082501</v>
          </cell>
          <cell r="B343">
            <v>7</v>
          </cell>
          <cell r="C343" t="str">
            <v>    其他城市生活救助</v>
          </cell>
          <cell r="D343">
            <v>0</v>
          </cell>
        </row>
        <row r="344">
          <cell r="B344">
            <v>0</v>
          </cell>
          <cell r="C344" t="str">
            <v>    民政局</v>
          </cell>
          <cell r="D344">
            <v>0</v>
          </cell>
        </row>
        <row r="345">
          <cell r="A345">
            <v>2082502</v>
          </cell>
          <cell r="B345">
            <v>7</v>
          </cell>
          <cell r="C345" t="str">
            <v>    其他农村生活救助</v>
          </cell>
          <cell r="D345">
            <v>0</v>
          </cell>
        </row>
        <row r="346">
          <cell r="B346">
            <v>0</v>
          </cell>
          <cell r="C346" t="str">
            <v>    民政局</v>
          </cell>
          <cell r="D346">
            <v>0</v>
          </cell>
        </row>
        <row r="347">
          <cell r="B347">
            <v>0</v>
          </cell>
          <cell r="C347" t="str">
            <v>    卫健委</v>
          </cell>
          <cell r="D347">
            <v>0</v>
          </cell>
        </row>
        <row r="348">
          <cell r="A348">
            <v>20826</v>
          </cell>
          <cell r="B348">
            <v>5</v>
          </cell>
          <cell r="C348" t="str">
            <v>财政对基本养老保险基金的补助</v>
          </cell>
          <cell r="D348">
            <v>48631181.84</v>
          </cell>
        </row>
        <row r="349">
          <cell r="A349">
            <v>2082601</v>
          </cell>
          <cell r="B349">
            <v>7</v>
          </cell>
          <cell r="C349" t="str">
            <v>财政对企业职工基本养老保险基金的补助</v>
          </cell>
          <cell r="D349">
            <v>10788199.84</v>
          </cell>
        </row>
        <row r="350">
          <cell r="B350">
            <v>0</v>
          </cell>
          <cell r="C350" t="str">
            <v>    社会保险服务中心</v>
          </cell>
          <cell r="D350">
            <v>10788199.84</v>
          </cell>
        </row>
        <row r="351">
          <cell r="A351">
            <v>2082602</v>
          </cell>
          <cell r="B351">
            <v>7</v>
          </cell>
          <cell r="C351" t="str">
            <v>财政对城乡居民基本养老保险基金的补助</v>
          </cell>
          <cell r="D351">
            <v>37842982</v>
          </cell>
        </row>
        <row r="352">
          <cell r="B352">
            <v>0</v>
          </cell>
          <cell r="C352" t="str">
            <v>    社会保险服务中心</v>
          </cell>
          <cell r="D352">
            <v>37842982</v>
          </cell>
        </row>
        <row r="353">
          <cell r="A353">
            <v>2082699</v>
          </cell>
          <cell r="B353">
            <v>7</v>
          </cell>
          <cell r="C353" t="str">
            <v>财政对其他基本养老保险基金的补助</v>
          </cell>
          <cell r="D353">
            <v>0</v>
          </cell>
        </row>
        <row r="354">
          <cell r="B354">
            <v>0</v>
          </cell>
          <cell r="C354" t="str">
            <v>    社会保险服务中心</v>
          </cell>
          <cell r="D354">
            <v>0</v>
          </cell>
        </row>
        <row r="355">
          <cell r="A355">
            <v>20827</v>
          </cell>
          <cell r="B355">
            <v>5</v>
          </cell>
          <cell r="C355" t="str">
            <v>财政对其他社会保险基金的补助</v>
          </cell>
          <cell r="D355">
            <v>0</v>
          </cell>
        </row>
        <row r="356">
          <cell r="A356">
            <v>2082701</v>
          </cell>
          <cell r="B356">
            <v>7</v>
          </cell>
          <cell r="C356" t="str">
            <v>财政对失业保险基金的补助</v>
          </cell>
          <cell r="D356">
            <v>0</v>
          </cell>
        </row>
        <row r="357">
          <cell r="B357">
            <v>0</v>
          </cell>
          <cell r="C357" t="str">
            <v>    就业创业服务中心</v>
          </cell>
          <cell r="D357">
            <v>0</v>
          </cell>
        </row>
        <row r="358">
          <cell r="A358">
            <v>2082702</v>
          </cell>
          <cell r="B358">
            <v>7</v>
          </cell>
          <cell r="C358" t="str">
            <v>财政对工伤保险基金的补助</v>
          </cell>
          <cell r="D358">
            <v>0</v>
          </cell>
        </row>
        <row r="359">
          <cell r="B359">
            <v>0</v>
          </cell>
          <cell r="C359" t="str">
            <v>    医保局</v>
          </cell>
          <cell r="D359">
            <v>0</v>
          </cell>
        </row>
        <row r="360">
          <cell r="A360">
            <v>2082703</v>
          </cell>
          <cell r="B360">
            <v>7</v>
          </cell>
          <cell r="C360" t="str">
            <v>财政对生育保险基金的补助</v>
          </cell>
          <cell r="D360">
            <v>0</v>
          </cell>
        </row>
        <row r="361">
          <cell r="B361">
            <v>0</v>
          </cell>
          <cell r="C361" t="str">
            <v>    医保局</v>
          </cell>
          <cell r="D361">
            <v>0</v>
          </cell>
        </row>
        <row r="362">
          <cell r="A362">
            <v>2082799</v>
          </cell>
          <cell r="B362">
            <v>7</v>
          </cell>
          <cell r="C362" t="str">
            <v>其他财政对社会保险基金的补助</v>
          </cell>
          <cell r="D362">
            <v>0</v>
          </cell>
        </row>
        <row r="363">
          <cell r="B363">
            <v>0</v>
          </cell>
          <cell r="C363" t="str">
            <v>    社会保险服务中心</v>
          </cell>
          <cell r="D363">
            <v>0</v>
          </cell>
        </row>
        <row r="364">
          <cell r="B364">
            <v>0</v>
          </cell>
          <cell r="C364" t="str">
            <v>    医保局</v>
          </cell>
          <cell r="D364">
            <v>0</v>
          </cell>
        </row>
        <row r="365">
          <cell r="A365">
            <v>20828</v>
          </cell>
          <cell r="B365">
            <v>5</v>
          </cell>
          <cell r="C365" t="str">
            <v>退役军人管理事务</v>
          </cell>
          <cell r="D365">
            <v>3681644</v>
          </cell>
        </row>
        <row r="366">
          <cell r="A366">
            <v>2082801</v>
          </cell>
          <cell r="B366">
            <v>7</v>
          </cell>
          <cell r="C366" t="str">
            <v>退役军人管理事务—行政运行</v>
          </cell>
          <cell r="D366">
            <v>3681644</v>
          </cell>
        </row>
        <row r="367">
          <cell r="B367">
            <v>0</v>
          </cell>
          <cell r="C367" t="str">
            <v>龙南市退役军人事务局</v>
          </cell>
          <cell r="D367">
            <v>3681644</v>
          </cell>
        </row>
        <row r="368">
          <cell r="A368">
            <v>20830</v>
          </cell>
          <cell r="B368">
            <v>5</v>
          </cell>
          <cell r="C368" t="str">
            <v>财政代缴社会保险费支出</v>
          </cell>
          <cell r="D368">
            <v>3734276.96</v>
          </cell>
        </row>
        <row r="369">
          <cell r="A369">
            <v>2083001</v>
          </cell>
          <cell r="B369">
            <v>7</v>
          </cell>
          <cell r="C369" t="str">
            <v>财政代缴城乡居民基本养老保险费支出</v>
          </cell>
          <cell r="D369">
            <v>1506300</v>
          </cell>
        </row>
        <row r="370">
          <cell r="B370">
            <v>0</v>
          </cell>
          <cell r="C370" t="str">
            <v>社会保险服务中心</v>
          </cell>
          <cell r="D370">
            <v>1506300</v>
          </cell>
        </row>
        <row r="371">
          <cell r="A371">
            <v>2083099</v>
          </cell>
          <cell r="B371">
            <v>7</v>
          </cell>
          <cell r="C371" t="str">
            <v>财政代缴其他社会保险费支出</v>
          </cell>
          <cell r="D371">
            <v>2227976.96</v>
          </cell>
        </row>
        <row r="372">
          <cell r="B372">
            <v>0</v>
          </cell>
          <cell r="C372" t="str">
            <v>    民政局</v>
          </cell>
          <cell r="D372">
            <v>1639890</v>
          </cell>
        </row>
        <row r="373">
          <cell r="B373">
            <v>0</v>
          </cell>
          <cell r="C373" t="str">
            <v>    残联</v>
          </cell>
          <cell r="D373">
            <v>588086.96</v>
          </cell>
        </row>
        <row r="374">
          <cell r="A374">
            <v>20899</v>
          </cell>
          <cell r="B374">
            <v>5</v>
          </cell>
          <cell r="C374" t="str">
            <v>  其他社会保障和就业支出</v>
          </cell>
          <cell r="D374">
            <v>14873133</v>
          </cell>
        </row>
        <row r="375">
          <cell r="B375">
            <v>0</v>
          </cell>
          <cell r="C375" t="str">
            <v>   社会保险服务中心</v>
          </cell>
          <cell r="D375">
            <v>12873133</v>
          </cell>
        </row>
        <row r="376">
          <cell r="B376">
            <v>0</v>
          </cell>
          <cell r="C376" t="str">
            <v>    民政局</v>
          </cell>
          <cell r="D376">
            <v>0</v>
          </cell>
        </row>
        <row r="377">
          <cell r="A377">
            <v>2089999</v>
          </cell>
          <cell r="B377">
            <v>7</v>
          </cell>
          <cell r="C377" t="str">
            <v>  其他社会保障和就业支出</v>
          </cell>
          <cell r="D377">
            <v>2000000</v>
          </cell>
        </row>
        <row r="378">
          <cell r="A378">
            <v>210</v>
          </cell>
          <cell r="B378">
            <v>3</v>
          </cell>
          <cell r="C378" t="str">
            <v>卫生健康</v>
          </cell>
          <cell r="D378">
            <v>203989436.08</v>
          </cell>
        </row>
        <row r="379">
          <cell r="A379">
            <v>21001</v>
          </cell>
          <cell r="B379">
            <v>5</v>
          </cell>
          <cell r="C379" t="str">
            <v>  卫生健康管理事务</v>
          </cell>
          <cell r="D379">
            <v>11835613.32</v>
          </cell>
        </row>
        <row r="380">
          <cell r="A380">
            <v>2100102</v>
          </cell>
          <cell r="B380">
            <v>7</v>
          </cell>
          <cell r="C380" t="str">
            <v>卫生健康管理事务—一般行政管理事务</v>
          </cell>
          <cell r="D380">
            <v>11835613.32</v>
          </cell>
        </row>
        <row r="381">
          <cell r="B381">
            <v>0</v>
          </cell>
          <cell r="C381" t="str">
            <v>    医保局</v>
          </cell>
          <cell r="D381">
            <v>0</v>
          </cell>
        </row>
        <row r="382">
          <cell r="B382">
            <v>0</v>
          </cell>
          <cell r="C382" t="str">
            <v>龙南市卫生健康委员会</v>
          </cell>
          <cell r="D382">
            <v>10379142.76</v>
          </cell>
        </row>
        <row r="383">
          <cell r="B383">
            <v>0</v>
          </cell>
          <cell r="C383" t="str">
            <v>龙南市皮肤病性病防治所</v>
          </cell>
          <cell r="D383">
            <v>1456470.56</v>
          </cell>
        </row>
        <row r="384">
          <cell r="A384">
            <v>21002</v>
          </cell>
          <cell r="B384">
            <v>5</v>
          </cell>
          <cell r="C384" t="str">
            <v>  公立医院</v>
          </cell>
          <cell r="D384">
            <v>28632752.52</v>
          </cell>
        </row>
        <row r="385">
          <cell r="A385">
            <v>2100201</v>
          </cell>
          <cell r="B385">
            <v>7</v>
          </cell>
          <cell r="C385" t="str">
            <v>公立医院-综合医院</v>
          </cell>
          <cell r="D385">
            <v>28632752.52</v>
          </cell>
        </row>
        <row r="386">
          <cell r="B386">
            <v>0</v>
          </cell>
          <cell r="C386" t="str">
            <v>龙南市第一人民医院</v>
          </cell>
          <cell r="D386">
            <v>23691760</v>
          </cell>
        </row>
        <row r="387">
          <cell r="B387">
            <v>0</v>
          </cell>
          <cell r="C387" t="str">
            <v>龙南市第二人民医院(与妇计中心合并）</v>
          </cell>
          <cell r="D387">
            <v>0</v>
          </cell>
        </row>
        <row r="388">
          <cell r="B388">
            <v>0</v>
          </cell>
          <cell r="C388" t="str">
            <v>龙南市中医院</v>
          </cell>
          <cell r="D388">
            <v>3566233.12</v>
          </cell>
        </row>
        <row r="389">
          <cell r="B389">
            <v>0</v>
          </cell>
          <cell r="C389" t="str">
            <v>龙南市第七人民医院</v>
          </cell>
          <cell r="D389">
            <v>699059.4</v>
          </cell>
        </row>
        <row r="390">
          <cell r="B390">
            <v>0</v>
          </cell>
          <cell r="C390" t="str">
            <v>卫健委</v>
          </cell>
          <cell r="D390">
            <v>675700</v>
          </cell>
        </row>
        <row r="391">
          <cell r="A391">
            <v>21003</v>
          </cell>
          <cell r="B391">
            <v>5</v>
          </cell>
          <cell r="C391" t="str">
            <v>  基层医疗卫生机构</v>
          </cell>
          <cell r="D391">
            <v>40244110.76</v>
          </cell>
        </row>
        <row r="392">
          <cell r="A392">
            <v>2100302</v>
          </cell>
          <cell r="B392">
            <v>7</v>
          </cell>
          <cell r="C392" t="str">
            <v> 基层医疗卫生机构—乡镇卫生院</v>
          </cell>
          <cell r="D392">
            <v>40244110.76</v>
          </cell>
        </row>
        <row r="393">
          <cell r="B393">
            <v>0</v>
          </cell>
          <cell r="C393" t="str">
            <v>龙南市桃江乡卫生院</v>
          </cell>
          <cell r="D393">
            <v>1960567.52</v>
          </cell>
        </row>
        <row r="394">
          <cell r="B394">
            <v>0</v>
          </cell>
          <cell r="C394" t="str">
            <v>龙南市杨村镇中心卫生院</v>
          </cell>
          <cell r="D394">
            <v>5361928.12</v>
          </cell>
        </row>
        <row r="395">
          <cell r="B395">
            <v>0</v>
          </cell>
          <cell r="C395" t="str">
            <v>龙南市武当镇卫生院</v>
          </cell>
          <cell r="D395">
            <v>2002720.88</v>
          </cell>
        </row>
        <row r="396">
          <cell r="B396">
            <v>0</v>
          </cell>
          <cell r="C396" t="str">
            <v>龙南市南亨乡卫生院</v>
          </cell>
          <cell r="D396">
            <v>1864098.04</v>
          </cell>
        </row>
        <row r="397">
          <cell r="B397">
            <v>0</v>
          </cell>
          <cell r="C397" t="str">
            <v>龙南市东江乡卫生院</v>
          </cell>
          <cell r="D397">
            <v>4592258.96</v>
          </cell>
        </row>
        <row r="398">
          <cell r="B398">
            <v>0</v>
          </cell>
          <cell r="C398" t="str">
            <v>龙南市龙南镇卫生院</v>
          </cell>
          <cell r="D398">
            <v>5389814.6</v>
          </cell>
        </row>
        <row r="399">
          <cell r="B399">
            <v>0</v>
          </cell>
          <cell r="C399" t="str">
            <v>龙南市程龙镇卫生院</v>
          </cell>
          <cell r="D399">
            <v>1583946.4</v>
          </cell>
        </row>
        <row r="400">
          <cell r="B400">
            <v>0</v>
          </cell>
          <cell r="C400" t="str">
            <v>龙南市里仁镇卫生院</v>
          </cell>
          <cell r="D400">
            <v>2003979.04</v>
          </cell>
        </row>
        <row r="401">
          <cell r="B401">
            <v>0</v>
          </cell>
          <cell r="C401" t="str">
            <v>龙南市关西镇卫生院</v>
          </cell>
          <cell r="D401">
            <v>983234.4</v>
          </cell>
        </row>
        <row r="402">
          <cell r="B402">
            <v>0</v>
          </cell>
          <cell r="C402" t="str">
            <v>龙南市里仁镇东坑卫生院</v>
          </cell>
          <cell r="D402">
            <v>913854.48</v>
          </cell>
        </row>
        <row r="403">
          <cell r="B403">
            <v>0</v>
          </cell>
          <cell r="C403" t="str">
            <v>龙南市渡江镇卫生院</v>
          </cell>
          <cell r="D403">
            <v>2352976.76</v>
          </cell>
        </row>
        <row r="404">
          <cell r="B404">
            <v>0</v>
          </cell>
          <cell r="C404" t="str">
            <v>龙南市夹湖乡卫生院</v>
          </cell>
          <cell r="D404">
            <v>1574067.96</v>
          </cell>
        </row>
        <row r="405">
          <cell r="B405">
            <v>0</v>
          </cell>
          <cell r="C405" t="str">
            <v>龙南市九连山镇卫生院</v>
          </cell>
          <cell r="D405">
            <v>894509.56</v>
          </cell>
        </row>
        <row r="406">
          <cell r="B406">
            <v>0</v>
          </cell>
          <cell r="C406" t="str">
            <v>龙南市临塘乡中心卫生院</v>
          </cell>
          <cell r="D406">
            <v>2396785.44</v>
          </cell>
        </row>
        <row r="407">
          <cell r="B407">
            <v>0</v>
          </cell>
          <cell r="C407" t="str">
            <v>龙南市汶龙镇卫生院</v>
          </cell>
          <cell r="D407">
            <v>2129348.92</v>
          </cell>
        </row>
        <row r="408">
          <cell r="B408">
            <v>0</v>
          </cell>
          <cell r="C408" t="str">
            <v>龙南市精神病医院</v>
          </cell>
          <cell r="D408">
            <v>2793244.68</v>
          </cell>
        </row>
        <row r="409">
          <cell r="B409">
            <v>0</v>
          </cell>
          <cell r="C409" t="str">
            <v>    卫健委</v>
          </cell>
          <cell r="D409">
            <v>1446775</v>
          </cell>
        </row>
        <row r="410">
          <cell r="A410">
            <v>2100399</v>
          </cell>
          <cell r="B410">
            <v>7</v>
          </cell>
          <cell r="C410" t="str">
            <v>其他基层医疗卫生机构支出</v>
          </cell>
          <cell r="D410">
            <v>0</v>
          </cell>
        </row>
        <row r="411">
          <cell r="A411">
            <v>21004</v>
          </cell>
          <cell r="B411">
            <v>5</v>
          </cell>
          <cell r="C411" t="str">
            <v>  公共卫生</v>
          </cell>
          <cell r="D411">
            <v>19135372.86</v>
          </cell>
        </row>
        <row r="412">
          <cell r="A412">
            <v>2100401</v>
          </cell>
          <cell r="B412">
            <v>7</v>
          </cell>
          <cell r="C412" t="str">
            <v>公共卫生—疾病预防控制机构</v>
          </cell>
          <cell r="D412">
            <v>9344847.96</v>
          </cell>
        </row>
        <row r="413">
          <cell r="B413">
            <v>0</v>
          </cell>
          <cell r="C413" t="str">
            <v>龙南市疾病预防控制中心</v>
          </cell>
          <cell r="D413">
            <v>9344847.96</v>
          </cell>
        </row>
        <row r="414">
          <cell r="A414">
            <v>2100402</v>
          </cell>
          <cell r="B414">
            <v>7</v>
          </cell>
          <cell r="C414" t="str">
            <v>公共卫生—卫生监督机构</v>
          </cell>
          <cell r="D414">
            <v>0</v>
          </cell>
        </row>
        <row r="415">
          <cell r="B415">
            <v>0</v>
          </cell>
        </row>
        <row r="415">
          <cell r="D415">
            <v>0</v>
          </cell>
        </row>
        <row r="416">
          <cell r="A416">
            <v>2100403</v>
          </cell>
          <cell r="B416">
            <v>7</v>
          </cell>
          <cell r="C416" t="str">
            <v>公共卫生—妇幼保健机构</v>
          </cell>
          <cell r="D416">
            <v>7554216.9</v>
          </cell>
        </row>
        <row r="417">
          <cell r="B417">
            <v>0</v>
          </cell>
          <cell r="C417" t="str">
            <v>龙南市妇幼保健计划生育服务中心</v>
          </cell>
          <cell r="D417">
            <v>7554216.9</v>
          </cell>
        </row>
        <row r="418">
          <cell r="A418">
            <v>2100408</v>
          </cell>
          <cell r="B418">
            <v>7</v>
          </cell>
          <cell r="C418" t="str">
            <v>公共卫生—基本公共卫生服务</v>
          </cell>
          <cell r="D418">
            <v>1957508</v>
          </cell>
        </row>
        <row r="419">
          <cell r="B419">
            <v>0</v>
          </cell>
          <cell r="C419" t="str">
            <v>    卫健委</v>
          </cell>
          <cell r="D419">
            <v>1957508</v>
          </cell>
        </row>
        <row r="420">
          <cell r="A420">
            <v>2100409</v>
          </cell>
          <cell r="B420">
            <v>7</v>
          </cell>
          <cell r="C420" t="str">
            <v>公共卫生—重大公共卫生专项</v>
          </cell>
          <cell r="D420">
            <v>278800</v>
          </cell>
        </row>
        <row r="421">
          <cell r="B421">
            <v>0</v>
          </cell>
          <cell r="C421" t="str">
            <v>    卫健委</v>
          </cell>
          <cell r="D421">
            <v>278800</v>
          </cell>
        </row>
        <row r="422">
          <cell r="A422">
            <v>2100499</v>
          </cell>
          <cell r="B422">
            <v>7</v>
          </cell>
          <cell r="C422" t="str">
            <v>公共卫生—其他公共卫生支出</v>
          </cell>
          <cell r="D422">
            <v>0</v>
          </cell>
        </row>
        <row r="423">
          <cell r="B423">
            <v>0</v>
          </cell>
        </row>
        <row r="423">
          <cell r="D423">
            <v>0</v>
          </cell>
        </row>
        <row r="424">
          <cell r="A424">
            <v>21007</v>
          </cell>
          <cell r="B424">
            <v>5</v>
          </cell>
          <cell r="C424" t="str">
            <v>计划生育事务</v>
          </cell>
          <cell r="D424">
            <v>16931300</v>
          </cell>
        </row>
        <row r="425">
          <cell r="A425">
            <v>2100799</v>
          </cell>
          <cell r="B425">
            <v>7</v>
          </cell>
          <cell r="C425" t="str">
            <v>计划生育事务—其他计划生育事务支出</v>
          </cell>
          <cell r="D425">
            <v>16265300</v>
          </cell>
        </row>
        <row r="426">
          <cell r="B426">
            <v>0</v>
          </cell>
          <cell r="C426" t="str">
            <v>    卫健委</v>
          </cell>
          <cell r="D426">
            <v>16265300</v>
          </cell>
        </row>
        <row r="427">
          <cell r="A427">
            <v>2100716</v>
          </cell>
          <cell r="B427">
            <v>7</v>
          </cell>
          <cell r="C427" t="str">
            <v>计划生育事务—计划生育机构</v>
          </cell>
          <cell r="D427">
            <v>666000</v>
          </cell>
        </row>
        <row r="428">
          <cell r="B428">
            <v>0</v>
          </cell>
          <cell r="C428" t="str">
            <v>    各乡镇（计生事务）汇总</v>
          </cell>
          <cell r="D428">
            <v>666000</v>
          </cell>
        </row>
        <row r="429">
          <cell r="B429">
            <v>0</v>
          </cell>
        </row>
        <row r="429">
          <cell r="D429">
            <v>0</v>
          </cell>
        </row>
        <row r="430">
          <cell r="A430">
            <v>21011</v>
          </cell>
          <cell r="B430">
            <v>5</v>
          </cell>
          <cell r="C430" t="str">
            <v>行政事业单位医疗</v>
          </cell>
          <cell r="D430">
            <v>0</v>
          </cell>
        </row>
        <row r="431">
          <cell r="A431">
            <v>2101101</v>
          </cell>
          <cell r="B431">
            <v>7</v>
          </cell>
          <cell r="C431" t="str">
            <v>行政单位医疗</v>
          </cell>
          <cell r="D431">
            <v>0</v>
          </cell>
        </row>
        <row r="432">
          <cell r="B432">
            <v>0</v>
          </cell>
          <cell r="C432" t="str">
            <v>    医保局</v>
          </cell>
          <cell r="D432">
            <v>0</v>
          </cell>
        </row>
        <row r="433">
          <cell r="A433">
            <v>2101102</v>
          </cell>
          <cell r="B433">
            <v>7</v>
          </cell>
          <cell r="C433" t="str">
            <v>事业单位医疗</v>
          </cell>
          <cell r="D433">
            <v>0</v>
          </cell>
        </row>
        <row r="434">
          <cell r="B434">
            <v>0</v>
          </cell>
          <cell r="C434" t="str">
            <v>    医保局</v>
          </cell>
          <cell r="D434">
            <v>0</v>
          </cell>
        </row>
        <row r="435">
          <cell r="A435">
            <v>21012</v>
          </cell>
          <cell r="B435">
            <v>5</v>
          </cell>
          <cell r="C435" t="str">
            <v>财政对基本医疗保险基金的补助</v>
          </cell>
          <cell r="D435">
            <v>78605786.62</v>
          </cell>
        </row>
        <row r="436">
          <cell r="A436">
            <v>2101201</v>
          </cell>
          <cell r="B436">
            <v>7</v>
          </cell>
          <cell r="C436" t="str">
            <v>财政对职工基本医疗保险基金的补助</v>
          </cell>
          <cell r="D436">
            <v>20231407.74</v>
          </cell>
        </row>
        <row r="437">
          <cell r="B437">
            <v>0</v>
          </cell>
          <cell r="C437" t="str">
            <v>    医保局</v>
          </cell>
          <cell r="D437">
            <v>20231407.74</v>
          </cell>
        </row>
        <row r="438">
          <cell r="A438">
            <v>2101202</v>
          </cell>
          <cell r="B438">
            <v>7</v>
          </cell>
          <cell r="C438" t="str">
            <v>财政对城乡居民基本医疗保险基金的补助</v>
          </cell>
          <cell r="D438">
            <v>57483136</v>
          </cell>
        </row>
        <row r="439">
          <cell r="B439">
            <v>0</v>
          </cell>
          <cell r="C439" t="str">
            <v>    医保局</v>
          </cell>
          <cell r="D439">
            <v>57483136</v>
          </cell>
        </row>
        <row r="440">
          <cell r="A440">
            <v>2101299</v>
          </cell>
          <cell r="B440">
            <v>7</v>
          </cell>
          <cell r="C440" t="str">
            <v>财政对其他基本医疗保险基金的补助</v>
          </cell>
          <cell r="D440">
            <v>891242.88</v>
          </cell>
        </row>
        <row r="441">
          <cell r="B441">
            <v>0</v>
          </cell>
          <cell r="C441" t="str">
            <v>    医保局</v>
          </cell>
          <cell r="D441">
            <v>891242.88</v>
          </cell>
        </row>
        <row r="442">
          <cell r="B442">
            <v>0</v>
          </cell>
        </row>
        <row r="442">
          <cell r="D442">
            <v>0</v>
          </cell>
        </row>
        <row r="443">
          <cell r="A443">
            <v>21013</v>
          </cell>
          <cell r="B443">
            <v>5</v>
          </cell>
          <cell r="C443" t="str">
            <v>医疗救助</v>
          </cell>
          <cell r="D443">
            <v>8018500</v>
          </cell>
        </row>
        <row r="444">
          <cell r="A444">
            <v>2101301</v>
          </cell>
          <cell r="B444">
            <v>7</v>
          </cell>
          <cell r="C444" t="str">
            <v>城乡医疗救助</v>
          </cell>
          <cell r="D444">
            <v>8018500</v>
          </cell>
        </row>
        <row r="445">
          <cell r="B445">
            <v>0</v>
          </cell>
          <cell r="C445" t="str">
            <v>    医保局</v>
          </cell>
          <cell r="D445">
            <v>8018500</v>
          </cell>
        </row>
        <row r="446">
          <cell r="A446">
            <v>21014</v>
          </cell>
          <cell r="B446">
            <v>5</v>
          </cell>
          <cell r="C446" t="str">
            <v>优抚对象医疗</v>
          </cell>
          <cell r="D446">
            <v>586000</v>
          </cell>
        </row>
        <row r="447">
          <cell r="A447">
            <v>2101401</v>
          </cell>
          <cell r="B447">
            <v>7</v>
          </cell>
          <cell r="C447" t="str">
            <v>优抚对象医疗补助</v>
          </cell>
          <cell r="D447">
            <v>586000</v>
          </cell>
        </row>
        <row r="448">
          <cell r="B448">
            <v>0</v>
          </cell>
          <cell r="C448" t="str">
            <v>    退役军人事务局</v>
          </cell>
          <cell r="D448">
            <v>586000</v>
          </cell>
        </row>
        <row r="449">
          <cell r="A449">
            <v>2101499</v>
          </cell>
          <cell r="B449">
            <v>7</v>
          </cell>
          <cell r="C449" t="str">
            <v>其他优抚对象医疗补助</v>
          </cell>
          <cell r="D449">
            <v>0</v>
          </cell>
        </row>
        <row r="450">
          <cell r="B450">
            <v>0</v>
          </cell>
          <cell r="C450" t="str">
            <v>    退役军人事务局</v>
          </cell>
          <cell r="D450">
            <v>0</v>
          </cell>
        </row>
        <row r="451">
          <cell r="A451">
            <v>21016</v>
          </cell>
          <cell r="B451">
            <v>5</v>
          </cell>
          <cell r="C451" t="str">
            <v>老龄卫生健康事务</v>
          </cell>
          <cell r="D451">
            <v>0</v>
          </cell>
        </row>
        <row r="452">
          <cell r="A452">
            <v>2101601</v>
          </cell>
          <cell r="B452">
            <v>7</v>
          </cell>
          <cell r="C452" t="str">
            <v>老龄卫生健康事务</v>
          </cell>
          <cell r="D452">
            <v>0</v>
          </cell>
        </row>
        <row r="453">
          <cell r="B453">
            <v>0</v>
          </cell>
          <cell r="C453" t="str">
            <v>    民政局</v>
          </cell>
          <cell r="D453">
            <v>0</v>
          </cell>
        </row>
        <row r="454">
          <cell r="B454">
            <v>0</v>
          </cell>
        </row>
        <row r="454">
          <cell r="D454">
            <v>0</v>
          </cell>
        </row>
        <row r="455">
          <cell r="A455">
            <v>211</v>
          </cell>
          <cell r="B455">
            <v>3</v>
          </cell>
          <cell r="C455" t="str">
            <v>节能环保支出</v>
          </cell>
          <cell r="D455">
            <v>152521420</v>
          </cell>
        </row>
        <row r="456">
          <cell r="A456">
            <v>21101</v>
          </cell>
          <cell r="B456">
            <v>5</v>
          </cell>
          <cell r="C456" t="str">
            <v>  环境保护管理事务</v>
          </cell>
          <cell r="D456">
            <v>2521420</v>
          </cell>
        </row>
        <row r="457">
          <cell r="A457">
            <v>2110102</v>
          </cell>
          <cell r="B457">
            <v>7</v>
          </cell>
          <cell r="C457" t="str">
            <v>环境保护管理事务—一般行政管理事务</v>
          </cell>
          <cell r="D457">
            <v>2521420</v>
          </cell>
        </row>
        <row r="458">
          <cell r="B458">
            <v>0</v>
          </cell>
          <cell r="C458" t="str">
            <v>生态环境局</v>
          </cell>
          <cell r="D458">
            <v>2521420</v>
          </cell>
        </row>
        <row r="459">
          <cell r="A459">
            <v>21103</v>
          </cell>
          <cell r="B459">
            <v>5</v>
          </cell>
          <cell r="C459" t="str">
            <v>污染防治</v>
          </cell>
          <cell r="D459">
            <v>0</v>
          </cell>
        </row>
        <row r="460">
          <cell r="A460">
            <v>2110302</v>
          </cell>
          <cell r="B460">
            <v>7</v>
          </cell>
          <cell r="C460" t="str">
            <v>  水体 </v>
          </cell>
          <cell r="D460">
            <v>0</v>
          </cell>
        </row>
        <row r="461">
          <cell r="B461">
            <v>0</v>
          </cell>
          <cell r="C461" t="str">
            <v>   工信局</v>
          </cell>
          <cell r="D461">
            <v>0</v>
          </cell>
        </row>
        <row r="462">
          <cell r="A462">
            <v>21106</v>
          </cell>
          <cell r="B462">
            <v>5</v>
          </cell>
          <cell r="C462" t="str">
            <v>  退耕还林还草</v>
          </cell>
          <cell r="D462">
            <v>0</v>
          </cell>
        </row>
        <row r="463">
          <cell r="A463">
            <v>2110699</v>
          </cell>
          <cell r="B463">
            <v>7</v>
          </cell>
          <cell r="C463" t="str">
            <v> 退耕还林还草—其他退耕还林还草支出</v>
          </cell>
          <cell r="D463">
            <v>0</v>
          </cell>
        </row>
        <row r="464">
          <cell r="A464">
            <v>21110</v>
          </cell>
          <cell r="B464">
            <v>5</v>
          </cell>
          <cell r="C464" t="str">
            <v>能源节约利用</v>
          </cell>
          <cell r="D464">
            <v>150000000</v>
          </cell>
        </row>
        <row r="465">
          <cell r="A465">
            <v>2111001</v>
          </cell>
          <cell r="B465">
            <v>7</v>
          </cell>
          <cell r="C465" t="str">
            <v> 能源节约利用</v>
          </cell>
          <cell r="D465">
            <v>150000000</v>
          </cell>
        </row>
        <row r="466">
          <cell r="A466">
            <v>21199</v>
          </cell>
          <cell r="B466">
            <v>5</v>
          </cell>
          <cell r="C466" t="str">
            <v>其他节能环保支出</v>
          </cell>
          <cell r="D466">
            <v>0</v>
          </cell>
        </row>
        <row r="467">
          <cell r="B467">
            <v>0</v>
          </cell>
        </row>
        <row r="467">
          <cell r="D467">
            <v>0</v>
          </cell>
        </row>
        <row r="468">
          <cell r="A468">
            <v>212</v>
          </cell>
          <cell r="B468">
            <v>3</v>
          </cell>
          <cell r="C468" t="str">
            <v>城乡社区支出</v>
          </cell>
          <cell r="D468">
            <v>383107347.594</v>
          </cell>
        </row>
        <row r="469">
          <cell r="A469">
            <v>21201</v>
          </cell>
          <cell r="B469">
            <v>5</v>
          </cell>
          <cell r="C469" t="str">
            <v>  城乡社区管理事务</v>
          </cell>
          <cell r="D469">
            <v>57700605.744</v>
          </cell>
        </row>
        <row r="470">
          <cell r="A470">
            <v>2120102</v>
          </cell>
          <cell r="B470">
            <v>7</v>
          </cell>
          <cell r="C470" t="str">
            <v>城乡社区管理事务—一般行政管理事务</v>
          </cell>
          <cell r="D470">
            <v>53920605.744</v>
          </cell>
        </row>
        <row r="471">
          <cell r="B471">
            <v>0</v>
          </cell>
          <cell r="C471" t="str">
            <v>龙南市住房和城乡建设局</v>
          </cell>
          <cell r="D471">
            <v>13200733.04</v>
          </cell>
        </row>
        <row r="472">
          <cell r="B472">
            <v>0</v>
          </cell>
          <cell r="C472" t="str">
            <v>龙南市城市管理局</v>
          </cell>
          <cell r="D472">
            <v>15017062.184</v>
          </cell>
        </row>
        <row r="473">
          <cell r="B473">
            <v>0</v>
          </cell>
          <cell r="C473" t="str">
            <v>龙南市住房保障安置服务中心</v>
          </cell>
          <cell r="D473">
            <v>14013904.08</v>
          </cell>
        </row>
        <row r="474">
          <cell r="B474">
            <v>0</v>
          </cell>
          <cell r="C474" t="str">
            <v>龙南市城市管理综合行政执法大队</v>
          </cell>
          <cell r="D474">
            <v>11688906.44</v>
          </cell>
        </row>
        <row r="475">
          <cell r="A475">
            <v>2120106</v>
          </cell>
          <cell r="B475">
            <v>7</v>
          </cell>
          <cell r="C475" t="str">
            <v>城乡社区管理事务—工程建设管理</v>
          </cell>
          <cell r="D475">
            <v>0</v>
          </cell>
        </row>
        <row r="476">
          <cell r="B476">
            <v>0</v>
          </cell>
          <cell r="C476" t="str">
            <v>    住房和城乡建设执法稽查大队</v>
          </cell>
          <cell r="D476">
            <v>0</v>
          </cell>
        </row>
        <row r="477">
          <cell r="A477">
            <v>2120199</v>
          </cell>
          <cell r="B477">
            <v>7</v>
          </cell>
          <cell r="C477" t="str">
            <v>城乡社区管理事务—其他城乡社区管理事务支出</v>
          </cell>
        </row>
        <row r="478">
          <cell r="B478">
            <v>0</v>
          </cell>
          <cell r="C478" t="str">
            <v>    各乡镇（城乡社区管理事务）汇总</v>
          </cell>
          <cell r="D478">
            <v>3780000</v>
          </cell>
        </row>
        <row r="479">
          <cell r="A479">
            <v>21202</v>
          </cell>
          <cell r="B479">
            <v>5</v>
          </cell>
          <cell r="C479" t="str">
            <v>城乡社区规划与管理</v>
          </cell>
          <cell r="D479">
            <v>0</v>
          </cell>
        </row>
        <row r="480">
          <cell r="A480">
            <v>2120201</v>
          </cell>
          <cell r="B480">
            <v>7</v>
          </cell>
          <cell r="C480" t="str">
            <v>城乡社区规划与管理</v>
          </cell>
          <cell r="D480">
            <v>0</v>
          </cell>
        </row>
        <row r="481">
          <cell r="A481">
            <v>21203</v>
          </cell>
          <cell r="B481">
            <v>5</v>
          </cell>
          <cell r="C481" t="str">
            <v>  城乡社区公共设施</v>
          </cell>
          <cell r="D481">
            <v>121290321.85</v>
          </cell>
        </row>
        <row r="482">
          <cell r="A482">
            <v>2120399</v>
          </cell>
          <cell r="B482">
            <v>7</v>
          </cell>
          <cell r="C482" t="str">
            <v>城乡社区公共设施—其他城乡社区公共设施支出</v>
          </cell>
          <cell r="D482">
            <v>121290321.85</v>
          </cell>
        </row>
        <row r="483">
          <cell r="B483">
            <v>0</v>
          </cell>
          <cell r="C483" t="str">
            <v>龙南市市政公用事业服务中心</v>
          </cell>
          <cell r="D483">
            <v>37290321.85</v>
          </cell>
        </row>
        <row r="484">
          <cell r="B484">
            <v>0</v>
          </cell>
          <cell r="C484" t="str">
            <v>PPP项目付费支出</v>
          </cell>
          <cell r="D484">
            <v>84000000</v>
          </cell>
        </row>
        <row r="485">
          <cell r="A485">
            <v>21205</v>
          </cell>
          <cell r="B485">
            <v>5</v>
          </cell>
          <cell r="C485" t="str">
            <v>  城乡社区环境卫生</v>
          </cell>
          <cell r="D485">
            <v>4000000</v>
          </cell>
        </row>
        <row r="486">
          <cell r="A486">
            <v>2120501</v>
          </cell>
          <cell r="B486">
            <v>7</v>
          </cell>
          <cell r="C486" t="str">
            <v>城乡社区环境卫生—城乡社区环境卫生</v>
          </cell>
          <cell r="D486">
            <v>4000000</v>
          </cell>
        </row>
        <row r="487">
          <cell r="A487">
            <v>2129999</v>
          </cell>
          <cell r="B487">
            <v>7</v>
          </cell>
          <cell r="C487" t="str">
            <v>其他城乡社区支出</v>
          </cell>
          <cell r="D487">
            <v>200116420</v>
          </cell>
        </row>
        <row r="488">
          <cell r="A488">
            <v>213</v>
          </cell>
          <cell r="B488">
            <v>3</v>
          </cell>
          <cell r="C488" t="str">
            <v>农林水事务</v>
          </cell>
          <cell r="D488">
            <v>154762994.41</v>
          </cell>
        </row>
        <row r="489">
          <cell r="A489">
            <v>21301</v>
          </cell>
          <cell r="B489">
            <v>5</v>
          </cell>
          <cell r="C489" t="str">
            <v>  农业</v>
          </cell>
          <cell r="D489">
            <v>48422923.14</v>
          </cell>
        </row>
        <row r="490">
          <cell r="A490">
            <v>2130102</v>
          </cell>
          <cell r="B490">
            <v>7</v>
          </cell>
          <cell r="C490" t="str">
            <v>农业—一般行政管理事务</v>
          </cell>
          <cell r="D490">
            <v>48422923.14</v>
          </cell>
        </row>
        <row r="491">
          <cell r="B491">
            <v>0</v>
          </cell>
          <cell r="C491" t="str">
            <v>龙南市农业农村局</v>
          </cell>
          <cell r="D491">
            <v>34059248.54</v>
          </cell>
        </row>
        <row r="492">
          <cell r="B492">
            <v>0</v>
          </cell>
        </row>
        <row r="492">
          <cell r="D492">
            <v>0</v>
          </cell>
        </row>
        <row r="493">
          <cell r="B493">
            <v>0</v>
          </cell>
          <cell r="C493" t="str">
            <v>龙南市果茶发展服务中心</v>
          </cell>
          <cell r="D493">
            <v>6339024.16</v>
          </cell>
        </row>
        <row r="494">
          <cell r="B494">
            <v>0</v>
          </cell>
          <cell r="C494" t="str">
            <v>    各乡镇（农业）汇总</v>
          </cell>
          <cell r="D494">
            <v>1597300</v>
          </cell>
        </row>
        <row r="495">
          <cell r="B495">
            <v>0</v>
          </cell>
          <cell r="C495" t="str">
            <v>龙南市安基山林场</v>
          </cell>
          <cell r="D495">
            <v>6427350.44</v>
          </cell>
        </row>
        <row r="496">
          <cell r="A496">
            <v>2130108</v>
          </cell>
          <cell r="B496">
            <v>7</v>
          </cell>
          <cell r="C496" t="str">
            <v>农业—病虫害控制</v>
          </cell>
          <cell r="D496">
            <v>0</v>
          </cell>
        </row>
        <row r="497">
          <cell r="A497">
            <v>2130199</v>
          </cell>
          <cell r="B497">
            <v>7</v>
          </cell>
          <cell r="C497" t="str">
            <v>其他农业农村支出</v>
          </cell>
          <cell r="D497">
            <v>0</v>
          </cell>
        </row>
        <row r="498">
          <cell r="A498">
            <v>21302</v>
          </cell>
          <cell r="B498">
            <v>5</v>
          </cell>
          <cell r="C498" t="str">
            <v>  林业</v>
          </cell>
          <cell r="D498">
            <v>12694205.44</v>
          </cell>
        </row>
        <row r="499">
          <cell r="A499">
            <v>2130202</v>
          </cell>
          <cell r="B499">
            <v>7</v>
          </cell>
          <cell r="C499" t="str">
            <v>林业—一般行政管理事务</v>
          </cell>
          <cell r="D499">
            <v>12694205.44</v>
          </cell>
        </row>
        <row r="500">
          <cell r="B500">
            <v>0</v>
          </cell>
          <cell r="C500" t="str">
            <v>龙南市林业局</v>
          </cell>
          <cell r="D500">
            <v>12694205.44</v>
          </cell>
        </row>
        <row r="501">
          <cell r="B501">
            <v>0</v>
          </cell>
          <cell r="C501" t="str">
            <v>    森林植被恢复费支出</v>
          </cell>
          <cell r="D501">
            <v>0</v>
          </cell>
        </row>
        <row r="502">
          <cell r="B502">
            <v>0</v>
          </cell>
          <cell r="C502" t="str">
            <v>    棋棠山林场</v>
          </cell>
          <cell r="D502">
            <v>0</v>
          </cell>
        </row>
        <row r="503">
          <cell r="A503">
            <v>2130209</v>
          </cell>
          <cell r="B503">
            <v>7</v>
          </cell>
          <cell r="C503" t="str">
            <v>林业—森林生态效益补偿</v>
          </cell>
          <cell r="D503">
            <v>0</v>
          </cell>
        </row>
        <row r="504">
          <cell r="A504">
            <v>2130213</v>
          </cell>
          <cell r="B504">
            <v>7</v>
          </cell>
          <cell r="C504" t="str">
            <v>林业—林业执法与监督</v>
          </cell>
          <cell r="D504">
            <v>0</v>
          </cell>
        </row>
        <row r="505">
          <cell r="A505">
            <v>21303</v>
          </cell>
          <cell r="B505">
            <v>5</v>
          </cell>
          <cell r="C505" t="str">
            <v>  水利</v>
          </cell>
          <cell r="D505">
            <v>15251302.88</v>
          </cell>
        </row>
        <row r="506">
          <cell r="A506">
            <v>2130302</v>
          </cell>
          <cell r="B506">
            <v>7</v>
          </cell>
          <cell r="C506" t="str">
            <v>水利—一般行政管理事务</v>
          </cell>
          <cell r="D506">
            <v>11895302.88</v>
          </cell>
        </row>
        <row r="507">
          <cell r="B507">
            <v>0</v>
          </cell>
          <cell r="C507" t="str">
            <v>龙南市水利局</v>
          </cell>
          <cell r="D507">
            <v>11895302.88</v>
          </cell>
        </row>
        <row r="508">
          <cell r="B508">
            <v>0</v>
          </cell>
          <cell r="C508" t="str">
            <v>    水利建设专项支出</v>
          </cell>
          <cell r="D508">
            <v>0</v>
          </cell>
        </row>
        <row r="509">
          <cell r="B509">
            <v>0</v>
          </cell>
          <cell r="C509" t="str">
            <v>    各乡镇（水利）汇总</v>
          </cell>
          <cell r="D509">
            <v>0</v>
          </cell>
        </row>
        <row r="510">
          <cell r="A510">
            <v>2130310</v>
          </cell>
          <cell r="B510">
            <v>7</v>
          </cell>
          <cell r="C510" t="str">
            <v>水利—水土保持</v>
          </cell>
          <cell r="D510">
            <v>0</v>
          </cell>
        </row>
        <row r="511">
          <cell r="A511">
            <v>2130314</v>
          </cell>
          <cell r="B511">
            <v>7</v>
          </cell>
          <cell r="C511" t="str">
            <v>水利—防汛</v>
          </cell>
          <cell r="D511">
            <v>0</v>
          </cell>
        </row>
        <row r="512">
          <cell r="A512">
            <v>2130399</v>
          </cell>
          <cell r="B512">
            <v>7</v>
          </cell>
          <cell r="C512" t="str">
            <v>其他水利支出</v>
          </cell>
          <cell r="D512">
            <v>0</v>
          </cell>
        </row>
        <row r="513">
          <cell r="B513">
            <v>0</v>
          </cell>
        </row>
        <row r="513">
          <cell r="D513">
            <v>3356000</v>
          </cell>
        </row>
        <row r="514">
          <cell r="A514">
            <v>21305</v>
          </cell>
          <cell r="B514">
            <v>5</v>
          </cell>
          <cell r="C514" t="str">
            <v> 巩固脱贫衔接乡村振兴</v>
          </cell>
          <cell r="D514">
            <v>0</v>
          </cell>
        </row>
        <row r="515">
          <cell r="A515">
            <v>2130502</v>
          </cell>
          <cell r="B515">
            <v>7</v>
          </cell>
          <cell r="C515" t="str">
            <v> 巩固脱贫衔接乡村振兴—一般行政管理事务</v>
          </cell>
          <cell r="D515">
            <v>0</v>
          </cell>
        </row>
        <row r="516">
          <cell r="B516">
            <v>0</v>
          </cell>
          <cell r="C516" t="str">
            <v>龙南市乡村振兴局</v>
          </cell>
          <cell r="D516">
            <v>0</v>
          </cell>
        </row>
        <row r="517">
          <cell r="A517">
            <v>21307</v>
          </cell>
          <cell r="B517">
            <v>5</v>
          </cell>
          <cell r="C517" t="str">
            <v>  农村综合改革</v>
          </cell>
          <cell r="D517">
            <v>26944562.95</v>
          </cell>
        </row>
        <row r="518">
          <cell r="A518">
            <v>2130701</v>
          </cell>
          <cell r="B518">
            <v>7</v>
          </cell>
          <cell r="C518" t="str">
            <v>农村综合改革—对村级一事一议的补助</v>
          </cell>
          <cell r="D518">
            <v>0</v>
          </cell>
        </row>
        <row r="519">
          <cell r="A519">
            <v>2130799</v>
          </cell>
          <cell r="B519">
            <v>7</v>
          </cell>
          <cell r="C519" t="str">
            <v>农村综合改革—其他农村综合改革支出</v>
          </cell>
          <cell r="D519">
            <v>26944562.95</v>
          </cell>
        </row>
        <row r="520">
          <cell r="B520">
            <v>0</v>
          </cell>
          <cell r="C520" t="str">
            <v>    各乡镇（农村综合改革）汇总</v>
          </cell>
          <cell r="D520">
            <v>26944562.95</v>
          </cell>
        </row>
        <row r="521">
          <cell r="A521">
            <v>21308</v>
          </cell>
          <cell r="B521">
            <v>5</v>
          </cell>
          <cell r="C521" t="str">
            <v>普惠金融发展支出</v>
          </cell>
          <cell r="D521">
            <v>1450000</v>
          </cell>
        </row>
        <row r="522">
          <cell r="A522">
            <v>2130804</v>
          </cell>
          <cell r="B522">
            <v>7</v>
          </cell>
          <cell r="C522" t="str">
            <v>普惠金融发展支出—创业担保贷款贴息及奖补</v>
          </cell>
          <cell r="D522">
            <v>950000</v>
          </cell>
        </row>
        <row r="523">
          <cell r="B523">
            <v>0</v>
          </cell>
          <cell r="C523" t="str">
            <v>    就业创业服务中心</v>
          </cell>
          <cell r="D523">
            <v>950000</v>
          </cell>
        </row>
        <row r="524">
          <cell r="A524">
            <v>2130805</v>
          </cell>
          <cell r="B524">
            <v>7</v>
          </cell>
          <cell r="C524" t="str">
            <v>普惠金融发展支出—补充创业担保贷款基金</v>
          </cell>
          <cell r="D524">
            <v>500000</v>
          </cell>
        </row>
        <row r="525">
          <cell r="B525">
            <v>0</v>
          </cell>
          <cell r="C525" t="str">
            <v>    就业创业服务中心</v>
          </cell>
          <cell r="D525">
            <v>500000</v>
          </cell>
        </row>
        <row r="526">
          <cell r="A526">
            <v>2139999</v>
          </cell>
          <cell r="B526">
            <v>7</v>
          </cell>
          <cell r="C526" t="str">
            <v>其他农林水支出</v>
          </cell>
          <cell r="D526">
            <v>50000000</v>
          </cell>
        </row>
        <row r="527">
          <cell r="B527">
            <v>0</v>
          </cell>
          <cell r="C527" t="str">
            <v>   其他农林水支出</v>
          </cell>
          <cell r="D527">
            <v>50000000</v>
          </cell>
        </row>
        <row r="528">
          <cell r="B528">
            <v>0</v>
          </cell>
        </row>
        <row r="528">
          <cell r="D528">
            <v>0</v>
          </cell>
        </row>
        <row r="529">
          <cell r="A529">
            <v>214</v>
          </cell>
          <cell r="B529">
            <v>3</v>
          </cell>
          <cell r="C529" t="str">
            <v>交通运输</v>
          </cell>
          <cell r="D529">
            <v>40148777.884</v>
          </cell>
        </row>
        <row r="530">
          <cell r="A530">
            <v>21401</v>
          </cell>
          <cell r="B530">
            <v>5</v>
          </cell>
          <cell r="C530" t="str">
            <v>  公路水路运输</v>
          </cell>
          <cell r="D530">
            <v>10148777.884</v>
          </cell>
        </row>
        <row r="531">
          <cell r="A531">
            <v>2140102</v>
          </cell>
          <cell r="B531">
            <v>7</v>
          </cell>
          <cell r="C531" t="str">
            <v>公路水路运输—一般行政管理事务</v>
          </cell>
          <cell r="D531">
            <v>10148777.884</v>
          </cell>
        </row>
        <row r="532">
          <cell r="B532">
            <v>0</v>
          </cell>
          <cell r="C532" t="str">
            <v>龙南市交通运输局</v>
          </cell>
          <cell r="D532">
            <v>10148777.884</v>
          </cell>
        </row>
        <row r="533">
          <cell r="A533">
            <v>2149999</v>
          </cell>
          <cell r="B533">
            <v>7</v>
          </cell>
          <cell r="C533" t="str">
            <v>其他交通运输支出</v>
          </cell>
          <cell r="D533">
            <v>30000000</v>
          </cell>
        </row>
        <row r="534">
          <cell r="A534">
            <v>215</v>
          </cell>
          <cell r="B534">
            <v>3</v>
          </cell>
          <cell r="C534" t="str">
            <v>资源勘探工业信息等事务</v>
          </cell>
          <cell r="D534">
            <v>38316232.7</v>
          </cell>
        </row>
        <row r="535">
          <cell r="A535">
            <v>21501</v>
          </cell>
          <cell r="B535">
            <v>5</v>
          </cell>
          <cell r="C535" t="str">
            <v>  资源勘探开发</v>
          </cell>
          <cell r="D535">
            <v>8316232.7</v>
          </cell>
        </row>
        <row r="536">
          <cell r="A536">
            <v>2150102</v>
          </cell>
          <cell r="B536">
            <v>7</v>
          </cell>
          <cell r="C536" t="str">
            <v>资源勘探开发—一般行政管理事务</v>
          </cell>
          <cell r="D536">
            <v>8316232.7</v>
          </cell>
        </row>
        <row r="537">
          <cell r="B537">
            <v>0</v>
          </cell>
          <cell r="C537" t="str">
            <v>龙南市工业和信息化局</v>
          </cell>
          <cell r="D537">
            <v>8316232.7</v>
          </cell>
        </row>
        <row r="538">
          <cell r="A538">
            <v>21507</v>
          </cell>
          <cell r="B538">
            <v>5</v>
          </cell>
          <cell r="C538" t="str">
            <v>  国有资产监管</v>
          </cell>
          <cell r="D538">
            <v>0</v>
          </cell>
        </row>
        <row r="539">
          <cell r="A539">
            <v>2150702</v>
          </cell>
          <cell r="B539">
            <v>7</v>
          </cell>
          <cell r="C539" t="str">
            <v>国有资产监管—一般行政管理事务</v>
          </cell>
          <cell r="D539">
            <v>0</v>
          </cell>
        </row>
        <row r="540">
          <cell r="B540">
            <v>0</v>
          </cell>
          <cell r="C540" t="str">
            <v>    国有资产管理中心</v>
          </cell>
          <cell r="D540">
            <v>0</v>
          </cell>
        </row>
        <row r="541">
          <cell r="A541">
            <v>21508</v>
          </cell>
          <cell r="B541">
            <v>5</v>
          </cell>
          <cell r="C541" t="str">
            <v>  支持中小企业发展和管理支出</v>
          </cell>
          <cell r="D541">
            <v>0</v>
          </cell>
        </row>
        <row r="542">
          <cell r="A542">
            <v>2150899</v>
          </cell>
          <cell r="B542">
            <v>7</v>
          </cell>
          <cell r="C542" t="str">
            <v>支持中小企业发展和管理支出—其他支持中小企业发展和管理支出</v>
          </cell>
          <cell r="D542">
            <v>0</v>
          </cell>
        </row>
        <row r="543">
          <cell r="A543">
            <v>2159999</v>
          </cell>
          <cell r="B543">
            <v>7</v>
          </cell>
          <cell r="C543" t="str">
            <v>其他资源勘探工业信息等支出</v>
          </cell>
          <cell r="D543">
            <v>30000000</v>
          </cell>
        </row>
        <row r="544">
          <cell r="A544">
            <v>216</v>
          </cell>
          <cell r="B544">
            <v>3</v>
          </cell>
          <cell r="C544" t="str">
            <v>商业服务业等事务</v>
          </cell>
          <cell r="D544">
            <v>1586492.08</v>
          </cell>
        </row>
        <row r="545">
          <cell r="A545">
            <v>21602</v>
          </cell>
          <cell r="B545">
            <v>5</v>
          </cell>
          <cell r="C545" t="str">
            <v>  商业流通事务</v>
          </cell>
          <cell r="D545">
            <v>1586492.08</v>
          </cell>
        </row>
        <row r="546">
          <cell r="A546">
            <v>2160202</v>
          </cell>
          <cell r="B546">
            <v>7</v>
          </cell>
          <cell r="C546" t="str">
            <v>商业流通事务—一般行政管理事务</v>
          </cell>
          <cell r="D546">
            <v>1586492.08</v>
          </cell>
        </row>
        <row r="547">
          <cell r="B547">
            <v>0</v>
          </cell>
          <cell r="C547" t="str">
            <v>龙南市供销合作社联合社</v>
          </cell>
          <cell r="D547">
            <v>1586492.08</v>
          </cell>
        </row>
        <row r="548">
          <cell r="B548">
            <v>0</v>
          </cell>
        </row>
        <row r="548">
          <cell r="D548">
            <v>0</v>
          </cell>
        </row>
        <row r="549">
          <cell r="A549">
            <v>217</v>
          </cell>
          <cell r="B549">
            <v>3</v>
          </cell>
          <cell r="C549" t="str">
            <v>金融支出</v>
          </cell>
          <cell r="D549">
            <v>4581873.088</v>
          </cell>
        </row>
        <row r="550">
          <cell r="A550">
            <v>21701</v>
          </cell>
          <cell r="B550">
            <v>5</v>
          </cell>
          <cell r="C550" t="str">
            <v>金融部门行政支出</v>
          </cell>
          <cell r="D550">
            <v>4581873.088</v>
          </cell>
        </row>
        <row r="551">
          <cell r="A551">
            <v>2170102</v>
          </cell>
          <cell r="B551">
            <v>7</v>
          </cell>
          <cell r="C551" t="str">
            <v>金融部门—一般行政管理事务</v>
          </cell>
          <cell r="D551">
            <v>4581873.088</v>
          </cell>
        </row>
        <row r="552">
          <cell r="B552">
            <v>0</v>
          </cell>
          <cell r="C552" t="str">
            <v>龙南市金融服务中心</v>
          </cell>
          <cell r="D552">
            <v>4581873.088</v>
          </cell>
        </row>
        <row r="553">
          <cell r="B553">
            <v>0</v>
          </cell>
        </row>
        <row r="553">
          <cell r="D553">
            <v>0</v>
          </cell>
        </row>
        <row r="554">
          <cell r="A554">
            <v>220</v>
          </cell>
          <cell r="B554">
            <v>3</v>
          </cell>
          <cell r="C554" t="str">
            <v>自然资源海洋气象等支出</v>
          </cell>
          <cell r="D554">
            <v>60814777.48</v>
          </cell>
        </row>
        <row r="555">
          <cell r="A555">
            <v>22001</v>
          </cell>
          <cell r="B555">
            <v>5</v>
          </cell>
          <cell r="C555" t="str">
            <v>自然资源事务</v>
          </cell>
          <cell r="D555">
            <v>28717066.04</v>
          </cell>
        </row>
        <row r="556">
          <cell r="A556">
            <v>2200102</v>
          </cell>
          <cell r="B556">
            <v>7</v>
          </cell>
          <cell r="C556" t="str">
            <v>自然资源事务—一般行政管理事务</v>
          </cell>
          <cell r="D556">
            <v>28717066.04</v>
          </cell>
        </row>
        <row r="557">
          <cell r="B557">
            <v>0</v>
          </cell>
          <cell r="C557" t="str">
            <v>龙南市自然资源局</v>
          </cell>
          <cell r="D557">
            <v>28717066.04</v>
          </cell>
        </row>
        <row r="558">
          <cell r="B558">
            <v>0</v>
          </cell>
          <cell r="C558" t="str">
            <v>龙南市自然资源局综合服务中心</v>
          </cell>
          <cell r="D558">
            <v>0</v>
          </cell>
        </row>
        <row r="559">
          <cell r="A559">
            <v>22005</v>
          </cell>
          <cell r="B559">
            <v>5</v>
          </cell>
          <cell r="C559" t="str">
            <v>  气象事务</v>
          </cell>
          <cell r="D559">
            <v>2097711.44</v>
          </cell>
        </row>
        <row r="560">
          <cell r="A560">
            <v>2200599</v>
          </cell>
          <cell r="B560">
            <v>7</v>
          </cell>
          <cell r="C560" t="str">
            <v>气象事务—其他气象事务支出</v>
          </cell>
          <cell r="D560">
            <v>2097711.44</v>
          </cell>
        </row>
        <row r="561">
          <cell r="B561">
            <v>0</v>
          </cell>
          <cell r="C561" t="str">
            <v>龙南市气象局</v>
          </cell>
          <cell r="D561">
            <v>2097711.44</v>
          </cell>
        </row>
        <row r="562">
          <cell r="A562">
            <v>2209999</v>
          </cell>
          <cell r="B562">
            <v>7</v>
          </cell>
          <cell r="C562" t="str">
            <v>其他自然资源海洋气象等支出</v>
          </cell>
          <cell r="D562">
            <v>30000000</v>
          </cell>
        </row>
        <row r="563">
          <cell r="A563">
            <v>221</v>
          </cell>
          <cell r="B563">
            <v>3</v>
          </cell>
          <cell r="C563" t="str">
            <v>住房保障支出</v>
          </cell>
          <cell r="D563">
            <v>0</v>
          </cell>
        </row>
        <row r="564">
          <cell r="A564">
            <v>22101</v>
          </cell>
          <cell r="B564">
            <v>5</v>
          </cell>
          <cell r="C564" t="str">
            <v>保障性安居工程支出</v>
          </cell>
          <cell r="D564">
            <v>0</v>
          </cell>
        </row>
        <row r="565">
          <cell r="A565">
            <v>2210103</v>
          </cell>
          <cell r="B565">
            <v>7</v>
          </cell>
          <cell r="C565" t="str">
            <v>保障性安居工程支出—棚户区改造</v>
          </cell>
          <cell r="D565">
            <v>0</v>
          </cell>
        </row>
        <row r="566">
          <cell r="A566">
            <v>2210105</v>
          </cell>
          <cell r="B566">
            <v>7</v>
          </cell>
          <cell r="C566" t="str">
            <v>保障性安居工程支出—农村危房改造</v>
          </cell>
          <cell r="D566">
            <v>0</v>
          </cell>
        </row>
        <row r="567">
          <cell r="A567">
            <v>2210107</v>
          </cell>
          <cell r="B567">
            <v>7</v>
          </cell>
          <cell r="C567" t="str">
            <v>保障性安居工程支出—公共租赁住房</v>
          </cell>
          <cell r="D567">
            <v>0</v>
          </cell>
        </row>
        <row r="568">
          <cell r="A568">
            <v>2210108</v>
          </cell>
          <cell r="B568">
            <v>7</v>
          </cell>
          <cell r="C568" t="str">
            <v>保障性安居工程支出—老旧小区改造</v>
          </cell>
          <cell r="D568">
            <v>0</v>
          </cell>
        </row>
        <row r="569">
          <cell r="B569">
            <v>0</v>
          </cell>
        </row>
        <row r="569">
          <cell r="D569">
            <v>0</v>
          </cell>
        </row>
        <row r="570">
          <cell r="A570">
            <v>222</v>
          </cell>
          <cell r="B570">
            <v>3</v>
          </cell>
          <cell r="C570" t="str">
            <v>粮油物资储备支出</v>
          </cell>
          <cell r="D570">
            <v>6916000</v>
          </cell>
        </row>
        <row r="571">
          <cell r="A571">
            <v>22201</v>
          </cell>
          <cell r="B571">
            <v>5</v>
          </cell>
          <cell r="C571" t="str">
            <v>  粮油物资事务</v>
          </cell>
          <cell r="D571">
            <v>6916000</v>
          </cell>
        </row>
        <row r="572">
          <cell r="A572">
            <v>2220102</v>
          </cell>
          <cell r="B572">
            <v>7</v>
          </cell>
          <cell r="C572" t="str">
            <v>粮油物资事务—一般行政管理事务</v>
          </cell>
          <cell r="D572">
            <v>6916000</v>
          </cell>
        </row>
        <row r="573">
          <cell r="B573">
            <v>0</v>
          </cell>
          <cell r="C573" t="str">
            <v>    农业农村局</v>
          </cell>
          <cell r="D573">
            <v>6916000</v>
          </cell>
        </row>
        <row r="574">
          <cell r="B574">
            <v>0</v>
          </cell>
        </row>
        <row r="574">
          <cell r="D574">
            <v>0</v>
          </cell>
        </row>
        <row r="575">
          <cell r="A575">
            <v>224</v>
          </cell>
          <cell r="B575">
            <v>3</v>
          </cell>
          <cell r="C575" t="str">
            <v>灾害防治及应急管理支出</v>
          </cell>
          <cell r="D575">
            <v>39446557.08</v>
          </cell>
        </row>
        <row r="576">
          <cell r="A576">
            <v>22401</v>
          </cell>
          <cell r="B576">
            <v>5</v>
          </cell>
          <cell r="C576" t="str">
            <v>应急管理事务</v>
          </cell>
          <cell r="D576">
            <v>14775061.08</v>
          </cell>
        </row>
        <row r="577">
          <cell r="A577">
            <v>2240101</v>
          </cell>
          <cell r="B577">
            <v>7</v>
          </cell>
          <cell r="C577" t="str">
            <v>应急管理事务—行政运行</v>
          </cell>
          <cell r="D577">
            <v>13675061.08</v>
          </cell>
        </row>
        <row r="578">
          <cell r="B578">
            <v>0</v>
          </cell>
          <cell r="C578" t="str">
            <v>龙南市应急管理局</v>
          </cell>
          <cell r="D578">
            <v>13675061.08</v>
          </cell>
        </row>
        <row r="579">
          <cell r="A579">
            <v>2240106</v>
          </cell>
          <cell r="B579">
            <v>7</v>
          </cell>
          <cell r="C579" t="str">
            <v>安全生产监管</v>
          </cell>
          <cell r="D579">
            <v>1100000</v>
          </cell>
        </row>
        <row r="580">
          <cell r="B580">
            <v>0</v>
          </cell>
        </row>
        <row r="580">
          <cell r="D580">
            <v>1100000</v>
          </cell>
        </row>
        <row r="581">
          <cell r="A581">
            <v>22402</v>
          </cell>
          <cell r="B581">
            <v>5</v>
          </cell>
          <cell r="C581" t="str">
            <v>消防事务</v>
          </cell>
          <cell r="D581">
            <v>24671496</v>
          </cell>
        </row>
        <row r="582">
          <cell r="A582">
            <v>2240201</v>
          </cell>
          <cell r="B582">
            <v>7</v>
          </cell>
          <cell r="C582" t="str">
            <v>消防事务—行政运行</v>
          </cell>
          <cell r="D582">
            <v>24671496</v>
          </cell>
        </row>
        <row r="583">
          <cell r="B583">
            <v>0</v>
          </cell>
          <cell r="C583" t="str">
            <v>消防大队</v>
          </cell>
          <cell r="D583">
            <v>24671496</v>
          </cell>
        </row>
        <row r="584">
          <cell r="A584">
            <v>2240204</v>
          </cell>
          <cell r="B584">
            <v>7</v>
          </cell>
          <cell r="C584" t="str">
            <v>消防应急救援</v>
          </cell>
          <cell r="D584">
            <v>0</v>
          </cell>
        </row>
        <row r="585">
          <cell r="B585">
            <v>0</v>
          </cell>
        </row>
        <row r="585">
          <cell r="D585">
            <v>0</v>
          </cell>
        </row>
        <row r="586">
          <cell r="B586">
            <v>0</v>
          </cell>
        </row>
        <row r="586">
          <cell r="D586">
            <v>0</v>
          </cell>
        </row>
        <row r="587">
          <cell r="A587">
            <v>227</v>
          </cell>
          <cell r="B587">
            <v>3</v>
          </cell>
          <cell r="C587" t="str">
            <v>预备费</v>
          </cell>
          <cell r="D587">
            <v>40000000</v>
          </cell>
        </row>
        <row r="588">
          <cell r="B588">
            <v>0</v>
          </cell>
          <cell r="C588" t="str">
            <v>  总预备费</v>
          </cell>
          <cell r="D588">
            <v>40000000</v>
          </cell>
        </row>
        <row r="589">
          <cell r="B589">
            <v>0</v>
          </cell>
        </row>
        <row r="589">
          <cell r="D589">
            <v>0</v>
          </cell>
        </row>
        <row r="590">
          <cell r="A590">
            <v>229</v>
          </cell>
          <cell r="B590">
            <v>3</v>
          </cell>
          <cell r="C590" t="str">
            <v>其他支出</v>
          </cell>
          <cell r="D590">
            <v>45940000</v>
          </cell>
        </row>
        <row r="591">
          <cell r="A591">
            <v>22902</v>
          </cell>
          <cell r="B591">
            <v>5</v>
          </cell>
          <cell r="C591" t="str">
            <v>  年初预留</v>
          </cell>
          <cell r="D591">
            <v>18840000</v>
          </cell>
        </row>
        <row r="592">
          <cell r="B592">
            <v>0</v>
          </cell>
          <cell r="C592" t="str">
            <v>  预留调资</v>
          </cell>
          <cell r="D592">
            <v>18840000</v>
          </cell>
        </row>
        <row r="593">
          <cell r="B593">
            <v>0</v>
          </cell>
        </row>
        <row r="593">
          <cell r="D593">
            <v>0</v>
          </cell>
        </row>
        <row r="594">
          <cell r="A594">
            <v>22999</v>
          </cell>
          <cell r="B594">
            <v>5</v>
          </cell>
          <cell r="C594" t="str">
            <v>  其他支出</v>
          </cell>
          <cell r="D594">
            <v>27100000</v>
          </cell>
        </row>
        <row r="595">
          <cell r="B595">
            <v>0</v>
          </cell>
          <cell r="C595" t="str">
            <v>  人民银行</v>
          </cell>
          <cell r="D595">
            <v>800000</v>
          </cell>
        </row>
        <row r="596">
          <cell r="B596">
            <v>0</v>
          </cell>
          <cell r="C596" t="str">
            <v>  上年结转</v>
          </cell>
          <cell r="D596">
            <v>24000000</v>
          </cell>
        </row>
        <row r="597">
          <cell r="B597">
            <v>0</v>
          </cell>
          <cell r="C597" t="str">
            <v>  政府购买服务</v>
          </cell>
          <cell r="D597">
            <v>2000000</v>
          </cell>
        </row>
        <row r="598">
          <cell r="B598">
            <v>0</v>
          </cell>
          <cell r="C598" t="str">
            <v>  政府待分配项目</v>
          </cell>
          <cell r="D598">
            <v>0</v>
          </cell>
        </row>
        <row r="599">
          <cell r="B599">
            <v>0</v>
          </cell>
          <cell r="C599" t="str">
            <v>金融监管局</v>
          </cell>
          <cell r="D599">
            <v>300000</v>
          </cell>
        </row>
        <row r="600">
          <cell r="A600">
            <v>232</v>
          </cell>
          <cell r="B600">
            <v>3</v>
          </cell>
          <cell r="C600" t="str">
            <v>债券付息支出</v>
          </cell>
          <cell r="D600">
            <v>121695300</v>
          </cell>
        </row>
        <row r="601">
          <cell r="A601">
            <v>2320301</v>
          </cell>
          <cell r="B601">
            <v>7</v>
          </cell>
          <cell r="C601" t="str">
            <v> 地方政府一般债券付息支出</v>
          </cell>
          <cell r="D601">
            <v>121695300</v>
          </cell>
        </row>
        <row r="602">
          <cell r="B602">
            <v>0</v>
          </cell>
        </row>
        <row r="603">
          <cell r="A603">
            <v>233</v>
          </cell>
          <cell r="B603">
            <v>3</v>
          </cell>
          <cell r="C603" t="str">
            <v>债务发行费用支出</v>
          </cell>
          <cell r="D603">
            <v>300000</v>
          </cell>
        </row>
        <row r="604">
          <cell r="A604">
            <v>23303</v>
          </cell>
          <cell r="B604">
            <v>5</v>
          </cell>
          <cell r="C604" t="str">
            <v>地方政府一般债务发行费用支出</v>
          </cell>
          <cell r="D604">
            <v>300000</v>
          </cell>
        </row>
        <row r="605">
          <cell r="B605">
            <v>0</v>
          </cell>
        </row>
        <row r="606">
          <cell r="B606">
            <v>0</v>
          </cell>
        </row>
        <row r="607">
          <cell r="B60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可录项目"/>
      <sheetName val="2015年流水账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表三汇总表"/>
    </sheetNames>
    <sheetDataSet>
      <sheetData sheetId="0">
        <row r="10">
          <cell r="A10">
            <v>201</v>
          </cell>
        </row>
        <row r="10">
          <cell r="D10">
            <v>540679140.570044</v>
          </cell>
        </row>
        <row r="11">
          <cell r="A11">
            <v>20101</v>
          </cell>
        </row>
        <row r="11">
          <cell r="D11">
            <v>11381692.48</v>
          </cell>
        </row>
        <row r="12">
          <cell r="A12">
            <v>2010101</v>
          </cell>
        </row>
        <row r="12">
          <cell r="D12">
            <v>11381692.48</v>
          </cell>
        </row>
        <row r="13">
          <cell r="D13">
            <v>10654942.48</v>
          </cell>
        </row>
        <row r="14">
          <cell r="D14">
            <v>726750</v>
          </cell>
        </row>
        <row r="15">
          <cell r="A15">
            <v>20102</v>
          </cell>
        </row>
        <row r="15">
          <cell r="D15">
            <v>10833902.4</v>
          </cell>
        </row>
        <row r="16">
          <cell r="A16">
            <v>2010201</v>
          </cell>
        </row>
        <row r="16">
          <cell r="D16">
            <v>10833902.4</v>
          </cell>
        </row>
        <row r="17">
          <cell r="D17">
            <v>10833902.4</v>
          </cell>
        </row>
        <row r="18">
          <cell r="A18">
            <v>20103</v>
          </cell>
        </row>
        <row r="18">
          <cell r="D18">
            <v>254066968.870044</v>
          </cell>
        </row>
        <row r="19">
          <cell r="A19">
            <v>2010301</v>
          </cell>
        </row>
        <row r="19">
          <cell r="D19">
            <v>138367401.88</v>
          </cell>
        </row>
        <row r="20">
          <cell r="D20">
            <v>9326278.04</v>
          </cell>
        </row>
        <row r="21">
          <cell r="D21">
            <v>120608698.84</v>
          </cell>
        </row>
        <row r="22">
          <cell r="D22">
            <v>8432425</v>
          </cell>
        </row>
        <row r="23">
          <cell r="D23">
            <v>0</v>
          </cell>
        </row>
        <row r="24">
          <cell r="A24">
            <v>2010302</v>
          </cell>
        </row>
        <row r="24">
          <cell r="D24">
            <v>78158499.2300436</v>
          </cell>
        </row>
        <row r="25">
          <cell r="D25">
            <v>45757655.4700436</v>
          </cell>
        </row>
        <row r="26">
          <cell r="D26">
            <v>6000000</v>
          </cell>
        </row>
        <row r="27">
          <cell r="D27">
            <v>5750843.76</v>
          </cell>
        </row>
        <row r="28">
          <cell r="D28">
            <v>20650000</v>
          </cell>
        </row>
        <row r="29">
          <cell r="A29">
            <v>2010308</v>
          </cell>
        </row>
        <row r="29">
          <cell r="D29">
            <v>4044159.04</v>
          </cell>
        </row>
        <row r="30">
          <cell r="D30">
            <v>3044159.04</v>
          </cell>
        </row>
        <row r="31">
          <cell r="D31">
            <v>1000000</v>
          </cell>
        </row>
        <row r="32">
          <cell r="A32">
            <v>2010399</v>
          </cell>
        </row>
        <row r="32">
          <cell r="D32">
            <v>33496908.72</v>
          </cell>
        </row>
        <row r="33">
          <cell r="D33">
            <v>13965700.76</v>
          </cell>
        </row>
        <row r="34">
          <cell r="D34">
            <v>0</v>
          </cell>
        </row>
        <row r="35">
          <cell r="D35">
            <v>6408327.96</v>
          </cell>
        </row>
        <row r="36">
          <cell r="D36">
            <v>10000000</v>
          </cell>
        </row>
        <row r="37">
          <cell r="D37">
            <v>3122880</v>
          </cell>
        </row>
        <row r="38">
          <cell r="A38">
            <v>20104</v>
          </cell>
        </row>
        <row r="38">
          <cell r="D38">
            <v>26284647.68</v>
          </cell>
        </row>
        <row r="39">
          <cell r="A39">
            <v>2010401</v>
          </cell>
        </row>
        <row r="39">
          <cell r="D39">
            <v>7427060.96</v>
          </cell>
        </row>
        <row r="40">
          <cell r="D40">
            <v>7427060.96</v>
          </cell>
        </row>
        <row r="41">
          <cell r="A41">
            <v>2010402</v>
          </cell>
        </row>
        <row r="41">
          <cell r="D41">
            <v>1857586.72</v>
          </cell>
        </row>
        <row r="42">
          <cell r="D42">
            <v>1857586.72</v>
          </cell>
        </row>
        <row r="43">
          <cell r="A43">
            <v>2010499</v>
          </cell>
        </row>
        <row r="43">
          <cell r="D43">
            <v>17000000</v>
          </cell>
        </row>
        <row r="44">
          <cell r="D44">
            <v>17000000</v>
          </cell>
        </row>
        <row r="45">
          <cell r="A45">
            <v>20105</v>
          </cell>
        </row>
        <row r="45">
          <cell r="D45">
            <v>5491855.4</v>
          </cell>
        </row>
        <row r="46">
          <cell r="A46">
            <v>2010501</v>
          </cell>
        </row>
        <row r="46">
          <cell r="D46">
            <v>5491855.4</v>
          </cell>
        </row>
        <row r="47">
          <cell r="D47">
            <v>5491855.4</v>
          </cell>
        </row>
        <row r="48">
          <cell r="A48">
            <v>2010502</v>
          </cell>
        </row>
        <row r="48">
          <cell r="D48">
            <v>0</v>
          </cell>
        </row>
        <row r="49">
          <cell r="D49">
            <v>0</v>
          </cell>
        </row>
        <row r="50">
          <cell r="A50">
            <v>20106</v>
          </cell>
        </row>
        <row r="50">
          <cell r="D50">
            <v>25007618.88</v>
          </cell>
        </row>
        <row r="51">
          <cell r="A51">
            <v>2010602</v>
          </cell>
        </row>
        <row r="51">
          <cell r="D51">
            <v>25007618.88</v>
          </cell>
        </row>
        <row r="52">
          <cell r="D52">
            <v>21899928.16</v>
          </cell>
        </row>
        <row r="53">
          <cell r="D53">
            <v>3107690.72</v>
          </cell>
        </row>
        <row r="54">
          <cell r="D54">
            <v>0</v>
          </cell>
        </row>
        <row r="55">
          <cell r="A55">
            <v>20107</v>
          </cell>
        </row>
        <row r="55">
          <cell r="D55">
            <v>4000000</v>
          </cell>
        </row>
        <row r="56">
          <cell r="A56">
            <v>2010799</v>
          </cell>
        </row>
        <row r="56">
          <cell r="D56">
            <v>4000000</v>
          </cell>
        </row>
        <row r="57">
          <cell r="D57">
            <v>4000000</v>
          </cell>
        </row>
        <row r="58">
          <cell r="A58">
            <v>20108</v>
          </cell>
        </row>
        <row r="58">
          <cell r="D58">
            <v>6932029.56</v>
          </cell>
        </row>
        <row r="59">
          <cell r="A59">
            <v>2010802</v>
          </cell>
        </row>
        <row r="59">
          <cell r="D59">
            <v>6932029.56</v>
          </cell>
        </row>
        <row r="60">
          <cell r="D60">
            <v>6932029.56</v>
          </cell>
        </row>
        <row r="61">
          <cell r="D61">
            <v>0</v>
          </cell>
        </row>
        <row r="62">
          <cell r="A62">
            <v>20111</v>
          </cell>
        </row>
        <row r="62">
          <cell r="D62">
            <v>34667010.72</v>
          </cell>
        </row>
        <row r="63">
          <cell r="A63">
            <v>2011101</v>
          </cell>
        </row>
        <row r="63">
          <cell r="D63">
            <v>34667010.72</v>
          </cell>
        </row>
        <row r="64">
          <cell r="D64">
            <v>33197010.72</v>
          </cell>
        </row>
        <row r="65">
          <cell r="D65">
            <v>1470000</v>
          </cell>
        </row>
        <row r="66">
          <cell r="A66">
            <v>20113</v>
          </cell>
        </row>
        <row r="66">
          <cell r="D66">
            <v>1407133.84</v>
          </cell>
        </row>
        <row r="67">
          <cell r="A67">
            <v>2011301</v>
          </cell>
        </row>
        <row r="67">
          <cell r="D67">
            <v>1407133.84</v>
          </cell>
        </row>
        <row r="68">
          <cell r="D68">
            <v>1407133.84</v>
          </cell>
        </row>
        <row r="69">
          <cell r="A69">
            <v>20126</v>
          </cell>
        </row>
        <row r="69">
          <cell r="D69">
            <v>2282251.4</v>
          </cell>
        </row>
        <row r="70">
          <cell r="A70">
            <v>2012601</v>
          </cell>
        </row>
        <row r="70">
          <cell r="D70">
            <v>2282251.4</v>
          </cell>
        </row>
        <row r="71">
          <cell r="D71">
            <v>2282251.4</v>
          </cell>
        </row>
        <row r="72">
          <cell r="A72">
            <v>20128</v>
          </cell>
        </row>
        <row r="72">
          <cell r="D72">
            <v>1064107.7</v>
          </cell>
        </row>
        <row r="73">
          <cell r="A73">
            <v>2012801</v>
          </cell>
        </row>
        <row r="73">
          <cell r="D73">
            <v>1064107.7</v>
          </cell>
        </row>
        <row r="74">
          <cell r="D74">
            <v>1064107.7</v>
          </cell>
        </row>
        <row r="75">
          <cell r="A75">
            <v>20129</v>
          </cell>
        </row>
        <row r="75">
          <cell r="D75">
            <v>18413178.52</v>
          </cell>
        </row>
        <row r="76">
          <cell r="A76">
            <v>2012901</v>
          </cell>
        </row>
        <row r="76">
          <cell r="D76">
            <v>18413178.52</v>
          </cell>
        </row>
        <row r="77">
          <cell r="D77">
            <v>1271911.88</v>
          </cell>
        </row>
        <row r="78">
          <cell r="D78">
            <v>3786130.48</v>
          </cell>
        </row>
        <row r="79">
          <cell r="D79">
            <v>4604436.16</v>
          </cell>
        </row>
        <row r="80">
          <cell r="D80">
            <v>8750700</v>
          </cell>
        </row>
        <row r="81">
          <cell r="A81">
            <v>20131</v>
          </cell>
        </row>
        <row r="81">
          <cell r="D81">
            <v>10006955.56</v>
          </cell>
        </row>
        <row r="82">
          <cell r="A82">
            <v>2013101</v>
          </cell>
        </row>
        <row r="82">
          <cell r="D82">
            <v>10006955.56</v>
          </cell>
        </row>
        <row r="83">
          <cell r="D83">
            <v>10006955.56</v>
          </cell>
        </row>
        <row r="84">
          <cell r="D84">
            <v>0</v>
          </cell>
        </row>
        <row r="85">
          <cell r="A85">
            <v>20132</v>
          </cell>
        </row>
        <row r="85">
          <cell r="D85">
            <v>29087445.44</v>
          </cell>
        </row>
        <row r="86">
          <cell r="A86">
            <v>2013201</v>
          </cell>
        </row>
        <row r="86">
          <cell r="D86">
            <v>29087445.44</v>
          </cell>
        </row>
        <row r="87">
          <cell r="D87">
            <v>26638853.84</v>
          </cell>
        </row>
        <row r="88">
          <cell r="D88">
            <v>2448591.6</v>
          </cell>
        </row>
        <row r="89">
          <cell r="A89">
            <v>20133</v>
          </cell>
        </row>
        <row r="89">
          <cell r="D89">
            <v>13736303.04</v>
          </cell>
        </row>
        <row r="90">
          <cell r="A90">
            <v>2013301</v>
          </cell>
        </row>
        <row r="90">
          <cell r="D90">
            <v>13736303.04</v>
          </cell>
        </row>
        <row r="91">
          <cell r="D91">
            <v>11436303.04</v>
          </cell>
        </row>
        <row r="92">
          <cell r="D92">
            <v>2300000</v>
          </cell>
        </row>
        <row r="93">
          <cell r="A93">
            <v>20134</v>
          </cell>
        </row>
        <row r="93">
          <cell r="D93">
            <v>4072343.6</v>
          </cell>
        </row>
        <row r="94">
          <cell r="A94">
            <v>2013401</v>
          </cell>
        </row>
        <row r="94">
          <cell r="D94">
            <v>4072343.6</v>
          </cell>
        </row>
        <row r="95">
          <cell r="D95">
            <v>4072343.6</v>
          </cell>
        </row>
        <row r="96">
          <cell r="A96">
            <v>20136</v>
          </cell>
        </row>
        <row r="96">
          <cell r="D96">
            <v>38942572.16</v>
          </cell>
        </row>
        <row r="97">
          <cell r="A97">
            <v>2013601</v>
          </cell>
        </row>
        <row r="97">
          <cell r="D97">
            <v>38942572.16</v>
          </cell>
        </row>
        <row r="98">
          <cell r="D98">
            <v>12745162.44</v>
          </cell>
        </row>
        <row r="99">
          <cell r="D99">
            <v>2488798.52</v>
          </cell>
        </row>
        <row r="100">
          <cell r="D100">
            <v>23708611.2</v>
          </cell>
        </row>
        <row r="101">
          <cell r="A101">
            <v>20138</v>
          </cell>
        </row>
        <row r="101">
          <cell r="D101">
            <v>22993256.6</v>
          </cell>
        </row>
        <row r="102">
          <cell r="A102">
            <v>2013801</v>
          </cell>
        </row>
        <row r="102">
          <cell r="D102">
            <v>22993256.6</v>
          </cell>
        </row>
        <row r="103">
          <cell r="D103">
            <v>22993256.6</v>
          </cell>
        </row>
        <row r="104">
          <cell r="A104">
            <v>20139</v>
          </cell>
        </row>
        <row r="104">
          <cell r="D104">
            <v>3447866.72</v>
          </cell>
        </row>
        <row r="105">
          <cell r="A105">
            <v>2013901</v>
          </cell>
        </row>
        <row r="105">
          <cell r="D105">
            <v>3447866.72</v>
          </cell>
        </row>
        <row r="106">
          <cell r="D106">
            <v>3447866.72</v>
          </cell>
        </row>
        <row r="107">
          <cell r="A107">
            <v>20199</v>
          </cell>
        </row>
        <row r="107">
          <cell r="D107">
            <v>16560000</v>
          </cell>
        </row>
        <row r="108">
          <cell r="A108">
            <v>2019999</v>
          </cell>
        </row>
        <row r="108">
          <cell r="D108">
            <v>16560000</v>
          </cell>
        </row>
        <row r="109">
          <cell r="D109">
            <v>16560000</v>
          </cell>
        </row>
        <row r="110">
          <cell r="A110">
            <v>203</v>
          </cell>
        </row>
        <row r="110">
          <cell r="D110">
            <v>13140000</v>
          </cell>
        </row>
        <row r="111">
          <cell r="A111">
            <v>20306</v>
          </cell>
        </row>
        <row r="111">
          <cell r="D111">
            <v>13140000</v>
          </cell>
        </row>
        <row r="112">
          <cell r="A112">
            <v>2030603</v>
          </cell>
        </row>
        <row r="112">
          <cell r="D112">
            <v>13140000</v>
          </cell>
        </row>
        <row r="113">
          <cell r="D113">
            <v>13140000</v>
          </cell>
        </row>
        <row r="114">
          <cell r="A114">
            <v>204</v>
          </cell>
        </row>
        <row r="114">
          <cell r="D114">
            <v>178101829.654</v>
          </cell>
        </row>
        <row r="115">
          <cell r="A115">
            <v>20401</v>
          </cell>
        </row>
        <row r="115">
          <cell r="D115">
            <v>0</v>
          </cell>
        </row>
        <row r="116">
          <cell r="A116">
            <v>2040101</v>
          </cell>
        </row>
        <row r="116">
          <cell r="D116">
            <v>0</v>
          </cell>
        </row>
        <row r="117">
          <cell r="D117">
            <v>0</v>
          </cell>
        </row>
        <row r="118">
          <cell r="D118">
            <v>0</v>
          </cell>
        </row>
        <row r="119">
          <cell r="A119">
            <v>20402</v>
          </cell>
        </row>
        <row r="119">
          <cell r="D119">
            <v>165838886.974</v>
          </cell>
        </row>
        <row r="120">
          <cell r="A120">
            <v>2040201</v>
          </cell>
        </row>
        <row r="120">
          <cell r="D120">
            <v>165838886.974</v>
          </cell>
        </row>
        <row r="121">
          <cell r="D121">
            <v>129714494.64</v>
          </cell>
        </row>
        <row r="122">
          <cell r="D122">
            <v>36124392.334</v>
          </cell>
        </row>
        <row r="123">
          <cell r="A123">
            <v>20404</v>
          </cell>
        </row>
        <row r="123">
          <cell r="D123">
            <v>0</v>
          </cell>
        </row>
        <row r="124">
          <cell r="A124">
            <v>2040401</v>
          </cell>
        </row>
        <row r="124">
          <cell r="D124">
            <v>0</v>
          </cell>
        </row>
        <row r="125">
          <cell r="D125">
            <v>0</v>
          </cell>
        </row>
        <row r="126">
          <cell r="A126">
            <v>20405</v>
          </cell>
        </row>
        <row r="126">
          <cell r="D126">
            <v>0</v>
          </cell>
        </row>
        <row r="127">
          <cell r="A127">
            <v>2040501</v>
          </cell>
        </row>
        <row r="128">
          <cell r="D128">
            <v>0</v>
          </cell>
        </row>
        <row r="129">
          <cell r="A129">
            <v>20406</v>
          </cell>
        </row>
        <row r="129">
          <cell r="D129">
            <v>12262942.68</v>
          </cell>
        </row>
        <row r="130">
          <cell r="A130">
            <v>2040601</v>
          </cell>
        </row>
        <row r="130">
          <cell r="D130">
            <v>12262942.68</v>
          </cell>
        </row>
        <row r="131">
          <cell r="D131">
            <v>12262942.68</v>
          </cell>
        </row>
        <row r="132">
          <cell r="D132">
            <v>0</v>
          </cell>
        </row>
        <row r="133">
          <cell r="A133">
            <v>205</v>
          </cell>
        </row>
        <row r="133">
          <cell r="D133">
            <v>737623626.04</v>
          </cell>
        </row>
        <row r="134">
          <cell r="A134">
            <v>20501</v>
          </cell>
        </row>
        <row r="134">
          <cell r="D134">
            <v>88801306.56</v>
          </cell>
        </row>
        <row r="135">
          <cell r="A135">
            <v>2050102</v>
          </cell>
        </row>
        <row r="135">
          <cell r="D135">
            <v>88801306.56</v>
          </cell>
        </row>
        <row r="136">
          <cell r="D136">
            <v>69379426.88</v>
          </cell>
        </row>
        <row r="137">
          <cell r="D137">
            <v>4235975</v>
          </cell>
        </row>
        <row r="138">
          <cell r="D138">
            <v>1178851.52</v>
          </cell>
        </row>
        <row r="139">
          <cell r="D139">
            <v>14007053.16</v>
          </cell>
        </row>
        <row r="140">
          <cell r="A140">
            <v>20502</v>
          </cell>
        </row>
        <row r="140">
          <cell r="D140">
            <v>557435702.56</v>
          </cell>
        </row>
        <row r="141">
          <cell r="A141" t="str">
            <v>2050201</v>
          </cell>
        </row>
        <row r="141">
          <cell r="D141">
            <v>9694174.08</v>
          </cell>
        </row>
        <row r="142">
          <cell r="A142" t="str">
            <v>2050201</v>
          </cell>
        </row>
        <row r="142">
          <cell r="D142">
            <v>7392531.8</v>
          </cell>
        </row>
        <row r="143">
          <cell r="A143" t="str">
            <v>2050201</v>
          </cell>
        </row>
        <row r="143">
          <cell r="D143">
            <v>2165046.12</v>
          </cell>
        </row>
        <row r="144">
          <cell r="A144" t="str">
            <v>2050201</v>
          </cell>
        </row>
        <row r="144">
          <cell r="D144">
            <v>2050264.52</v>
          </cell>
        </row>
        <row r="145">
          <cell r="A145" t="str">
            <v>2050201</v>
          </cell>
        </row>
        <row r="145">
          <cell r="D145">
            <v>621084.96</v>
          </cell>
        </row>
        <row r="146">
          <cell r="A146" t="str">
            <v>2050201</v>
          </cell>
        </row>
        <row r="146">
          <cell r="D146">
            <v>919147</v>
          </cell>
        </row>
        <row r="147">
          <cell r="A147" t="str">
            <v>2050201</v>
          </cell>
        </row>
        <row r="147">
          <cell r="D147">
            <v>710290.52</v>
          </cell>
        </row>
        <row r="148">
          <cell r="A148" t="str">
            <v>2050201</v>
          </cell>
        </row>
        <row r="148">
          <cell r="D148">
            <v>5985957.88</v>
          </cell>
        </row>
        <row r="149">
          <cell r="A149" t="str">
            <v>2050201</v>
          </cell>
        </row>
        <row r="149">
          <cell r="D149">
            <v>1041369.48</v>
          </cell>
        </row>
        <row r="150">
          <cell r="A150" t="str">
            <v>2050201</v>
          </cell>
        </row>
        <row r="150">
          <cell r="D150">
            <v>2064977.8</v>
          </cell>
        </row>
        <row r="151">
          <cell r="A151" t="str">
            <v>2050201</v>
          </cell>
        </row>
        <row r="151">
          <cell r="D151">
            <v>2145247.16</v>
          </cell>
        </row>
        <row r="152">
          <cell r="A152" t="str">
            <v>2050201</v>
          </cell>
        </row>
        <row r="152">
          <cell r="D152">
            <v>2206384.84</v>
          </cell>
        </row>
        <row r="153">
          <cell r="A153" t="str">
            <v>2050201</v>
          </cell>
        </row>
        <row r="153">
          <cell r="D153">
            <v>1014380.12</v>
          </cell>
        </row>
        <row r="154">
          <cell r="A154" t="str">
            <v>2050201</v>
          </cell>
        </row>
        <row r="154">
          <cell r="D154">
            <v>2567729.84</v>
          </cell>
        </row>
        <row r="155">
          <cell r="A155" t="str">
            <v>2050201</v>
          </cell>
        </row>
        <row r="155">
          <cell r="D155">
            <v>1013521.68</v>
          </cell>
        </row>
        <row r="156">
          <cell r="A156" t="str">
            <v>2050201</v>
          </cell>
        </row>
        <row r="156">
          <cell r="D156">
            <v>808818.4</v>
          </cell>
        </row>
        <row r="157">
          <cell r="A157" t="str">
            <v>2050201</v>
          </cell>
        </row>
        <row r="157">
          <cell r="D157">
            <v>1477952.76</v>
          </cell>
        </row>
        <row r="158">
          <cell r="A158" t="str">
            <v>2050201</v>
          </cell>
        </row>
        <row r="158">
          <cell r="D158">
            <v>1583800.8</v>
          </cell>
        </row>
        <row r="159">
          <cell r="A159" t="str">
            <v>2050201</v>
          </cell>
        </row>
        <row r="159">
          <cell r="D159">
            <v>7632011.44</v>
          </cell>
        </row>
        <row r="160">
          <cell r="A160" t="str">
            <v>2050201</v>
          </cell>
        </row>
        <row r="160">
          <cell r="D160">
            <v>1001161.24</v>
          </cell>
        </row>
        <row r="161">
          <cell r="A161" t="str">
            <v>2050201</v>
          </cell>
        </row>
        <row r="161">
          <cell r="D161">
            <v>2601938.64</v>
          </cell>
        </row>
        <row r="162">
          <cell r="A162" t="str">
            <v>2050201</v>
          </cell>
        </row>
        <row r="162">
          <cell r="D162">
            <v>1327852.76</v>
          </cell>
        </row>
        <row r="163">
          <cell r="A163" t="str">
            <v>2050201</v>
          </cell>
        </row>
        <row r="163">
          <cell r="D163">
            <v>3365698.2</v>
          </cell>
        </row>
        <row r="164">
          <cell r="A164" t="str">
            <v>2050201</v>
          </cell>
        </row>
        <row r="164">
          <cell r="D164">
            <v>4288238.68</v>
          </cell>
        </row>
        <row r="165">
          <cell r="A165" t="str">
            <v>2050201</v>
          </cell>
        </row>
        <row r="165">
          <cell r="D165">
            <v>3585485.12</v>
          </cell>
        </row>
        <row r="166">
          <cell r="A166" t="str">
            <v>2050201</v>
          </cell>
        </row>
        <row r="166">
          <cell r="D166">
            <v>6467819.44</v>
          </cell>
        </row>
        <row r="167">
          <cell r="A167" t="str">
            <v>2050201</v>
          </cell>
        </row>
        <row r="167">
          <cell r="D167">
            <v>2775044.24</v>
          </cell>
        </row>
        <row r="168">
          <cell r="A168" t="str">
            <v>2050202</v>
          </cell>
        </row>
        <row r="168">
          <cell r="D168">
            <v>33192482.56</v>
          </cell>
        </row>
        <row r="169">
          <cell r="A169" t="str">
            <v>2050202</v>
          </cell>
        </row>
        <row r="169">
          <cell r="D169">
            <v>10132977.64</v>
          </cell>
        </row>
        <row r="170">
          <cell r="A170" t="str">
            <v>2050202</v>
          </cell>
        </row>
        <row r="170">
          <cell r="D170">
            <v>18337035.68</v>
          </cell>
        </row>
        <row r="171">
          <cell r="A171" t="str">
            <v>2050202</v>
          </cell>
        </row>
        <row r="171">
          <cell r="D171">
            <v>10755637.32</v>
          </cell>
        </row>
        <row r="172">
          <cell r="A172" t="str">
            <v>2050202</v>
          </cell>
        </row>
        <row r="172">
          <cell r="D172">
            <v>9330211.32</v>
          </cell>
        </row>
        <row r="173">
          <cell r="A173" t="str">
            <v>2050202</v>
          </cell>
        </row>
        <row r="173">
          <cell r="D173">
            <v>9690762.88</v>
          </cell>
        </row>
        <row r="174">
          <cell r="A174" t="str">
            <v>2050202</v>
          </cell>
        </row>
        <row r="174">
          <cell r="D174">
            <v>6295064.56</v>
          </cell>
        </row>
        <row r="175">
          <cell r="A175" t="str">
            <v>2050202</v>
          </cell>
        </row>
        <row r="175">
          <cell r="D175">
            <v>6856494.32</v>
          </cell>
        </row>
        <row r="176">
          <cell r="A176" t="str">
            <v>2050202</v>
          </cell>
        </row>
        <row r="176">
          <cell r="D176">
            <v>5303237.92</v>
          </cell>
        </row>
        <row r="177">
          <cell r="A177" t="str">
            <v>2050202</v>
          </cell>
        </row>
        <row r="177">
          <cell r="D177">
            <v>6358763.56</v>
          </cell>
        </row>
        <row r="178">
          <cell r="A178" t="str">
            <v>2050202</v>
          </cell>
        </row>
        <row r="178">
          <cell r="D178">
            <v>3100772.56</v>
          </cell>
        </row>
        <row r="179">
          <cell r="A179" t="str">
            <v>2050202</v>
          </cell>
        </row>
        <row r="179">
          <cell r="D179">
            <v>4232692.56</v>
          </cell>
        </row>
        <row r="180">
          <cell r="A180" t="str">
            <v>2050202</v>
          </cell>
        </row>
        <row r="180">
          <cell r="D180">
            <v>12498762.88</v>
          </cell>
        </row>
        <row r="181">
          <cell r="A181" t="str">
            <v>2050202</v>
          </cell>
        </row>
        <row r="181">
          <cell r="D181">
            <v>1985329.96</v>
          </cell>
        </row>
        <row r="182">
          <cell r="A182" t="str">
            <v>2050202</v>
          </cell>
        </row>
        <row r="182">
          <cell r="D182">
            <v>15979908.52</v>
          </cell>
        </row>
        <row r="183">
          <cell r="A183" t="str">
            <v>2050202</v>
          </cell>
        </row>
        <row r="183">
          <cell r="D183">
            <v>7205720.96</v>
          </cell>
        </row>
        <row r="184">
          <cell r="A184" t="str">
            <v>2050202</v>
          </cell>
        </row>
        <row r="184">
          <cell r="D184">
            <v>10211922.4</v>
          </cell>
        </row>
        <row r="185">
          <cell r="A185" t="str">
            <v>2050203</v>
          </cell>
        </row>
        <row r="185">
          <cell r="D185">
            <v>30399990.68</v>
          </cell>
        </row>
        <row r="186">
          <cell r="A186" t="str">
            <v>2050203</v>
          </cell>
        </row>
        <row r="186">
          <cell r="D186">
            <v>20679014</v>
          </cell>
        </row>
        <row r="187">
          <cell r="A187" t="str">
            <v>2050203</v>
          </cell>
        </row>
        <row r="187">
          <cell r="D187">
            <v>6998387.72</v>
          </cell>
        </row>
        <row r="188">
          <cell r="A188" t="str">
            <v>2050203</v>
          </cell>
        </row>
        <row r="188">
          <cell r="D188">
            <v>2975813.44</v>
          </cell>
        </row>
        <row r="189">
          <cell r="A189" t="str">
            <v>2050203</v>
          </cell>
        </row>
        <row r="189">
          <cell r="D189">
            <v>3830191.6</v>
          </cell>
        </row>
        <row r="190">
          <cell r="A190" t="str">
            <v>2050203</v>
          </cell>
        </row>
        <row r="190">
          <cell r="D190">
            <v>2756345.16</v>
          </cell>
        </row>
        <row r="191">
          <cell r="A191" t="str">
            <v>2050203</v>
          </cell>
        </row>
        <row r="191">
          <cell r="D191">
            <v>2911920.56</v>
          </cell>
        </row>
        <row r="192">
          <cell r="A192" t="str">
            <v>2050203</v>
          </cell>
        </row>
        <row r="192">
          <cell r="D192">
            <v>5305316.84</v>
          </cell>
        </row>
        <row r="193">
          <cell r="A193" t="str">
            <v>2050203</v>
          </cell>
        </row>
        <row r="193">
          <cell r="D193">
            <v>1589037.44</v>
          </cell>
        </row>
        <row r="194">
          <cell r="A194" t="str">
            <v>2050203</v>
          </cell>
        </row>
        <row r="194">
          <cell r="D194">
            <v>1845585.2</v>
          </cell>
        </row>
        <row r="195">
          <cell r="A195" t="str">
            <v>2050203</v>
          </cell>
        </row>
        <row r="195">
          <cell r="D195">
            <v>3419103.72</v>
          </cell>
        </row>
        <row r="196">
          <cell r="A196" t="str">
            <v>2050203</v>
          </cell>
        </row>
        <row r="196">
          <cell r="D196">
            <v>16719222.4</v>
          </cell>
        </row>
        <row r="197">
          <cell r="A197" t="str">
            <v>2050203</v>
          </cell>
        </row>
        <row r="197">
          <cell r="D197">
            <v>6961880.16</v>
          </cell>
        </row>
        <row r="198">
          <cell r="A198" t="str">
            <v>2050203</v>
          </cell>
        </row>
        <row r="198">
          <cell r="D198">
            <v>4306262.8</v>
          </cell>
        </row>
        <row r="199">
          <cell r="A199" t="str">
            <v>2050203</v>
          </cell>
        </row>
        <row r="199">
          <cell r="D199">
            <v>10953084.76</v>
          </cell>
        </row>
        <row r="200">
          <cell r="A200" t="str">
            <v>2050203</v>
          </cell>
        </row>
        <row r="200">
          <cell r="D200">
            <v>11058860.32</v>
          </cell>
        </row>
        <row r="201">
          <cell r="A201" t="str">
            <v>2050203</v>
          </cell>
        </row>
        <row r="201">
          <cell r="D201">
            <v>3060851.36</v>
          </cell>
        </row>
        <row r="202">
          <cell r="A202" t="str">
            <v>2050203</v>
          </cell>
        </row>
        <row r="202">
          <cell r="D202">
            <v>22165383.96</v>
          </cell>
        </row>
        <row r="203">
          <cell r="A203" t="str">
            <v>2050204</v>
          </cell>
        </row>
        <row r="203">
          <cell r="D203">
            <v>65750665.88</v>
          </cell>
        </row>
        <row r="204">
          <cell r="A204" t="str">
            <v>2050204</v>
          </cell>
        </row>
        <row r="204">
          <cell r="D204">
            <v>33773077.44</v>
          </cell>
        </row>
        <row r="205">
          <cell r="A205">
            <v>2050299</v>
          </cell>
        </row>
        <row r="205">
          <cell r="D205">
            <v>50000000</v>
          </cell>
        </row>
        <row r="206">
          <cell r="A206">
            <v>20503</v>
          </cell>
        </row>
        <row r="206">
          <cell r="D206">
            <v>17635925.64</v>
          </cell>
        </row>
        <row r="207">
          <cell r="A207">
            <v>2050399</v>
          </cell>
        </row>
        <row r="207">
          <cell r="D207">
            <v>17635925.64</v>
          </cell>
        </row>
        <row r="208">
          <cell r="D208">
            <v>17635925.64</v>
          </cell>
        </row>
        <row r="209">
          <cell r="A209">
            <v>20507</v>
          </cell>
        </row>
        <row r="209">
          <cell r="D209">
            <v>3376265.68</v>
          </cell>
        </row>
        <row r="210">
          <cell r="A210">
            <v>2050701</v>
          </cell>
        </row>
        <row r="210">
          <cell r="D210">
            <v>3376265.68</v>
          </cell>
        </row>
        <row r="211">
          <cell r="D211">
            <v>3376265.68</v>
          </cell>
        </row>
        <row r="212">
          <cell r="A212">
            <v>20508</v>
          </cell>
        </row>
        <row r="212">
          <cell r="D212">
            <v>7713425.6</v>
          </cell>
        </row>
        <row r="213">
          <cell r="A213">
            <v>2050802</v>
          </cell>
        </row>
        <row r="213">
          <cell r="D213">
            <v>3766189</v>
          </cell>
        </row>
        <row r="214">
          <cell r="D214">
            <v>3766189</v>
          </cell>
        </row>
        <row r="215">
          <cell r="A215">
            <v>2050899</v>
          </cell>
        </row>
        <row r="215">
          <cell r="D215">
            <v>3947236.6</v>
          </cell>
        </row>
        <row r="216">
          <cell r="D216">
            <v>3947236.6</v>
          </cell>
        </row>
        <row r="217">
          <cell r="A217">
            <v>20509</v>
          </cell>
        </row>
        <row r="217">
          <cell r="D217">
            <v>23000000</v>
          </cell>
        </row>
        <row r="218">
          <cell r="A218">
            <v>2050999</v>
          </cell>
        </row>
        <row r="218">
          <cell r="D218">
            <v>23000000</v>
          </cell>
        </row>
        <row r="219">
          <cell r="D219">
            <v>23000000</v>
          </cell>
        </row>
        <row r="220">
          <cell r="A220">
            <v>20599</v>
          </cell>
        </row>
        <row r="220">
          <cell r="D220">
            <v>39661000</v>
          </cell>
        </row>
        <row r="221">
          <cell r="A221">
            <v>2059999</v>
          </cell>
        </row>
        <row r="221">
          <cell r="D221">
            <v>39661000</v>
          </cell>
        </row>
        <row r="222">
          <cell r="D222">
            <v>30600000</v>
          </cell>
        </row>
        <row r="223">
          <cell r="D223">
            <v>9061000</v>
          </cell>
        </row>
        <row r="224">
          <cell r="A224">
            <v>206</v>
          </cell>
        </row>
        <row r="224">
          <cell r="D224">
            <v>157481395.52</v>
          </cell>
        </row>
        <row r="225">
          <cell r="A225">
            <v>20601</v>
          </cell>
        </row>
        <row r="225">
          <cell r="D225">
            <v>5792077.8</v>
          </cell>
        </row>
        <row r="226">
          <cell r="A226">
            <v>2060101</v>
          </cell>
        </row>
        <row r="226">
          <cell r="D226">
            <v>5792077.8</v>
          </cell>
        </row>
        <row r="227">
          <cell r="D227">
            <v>2477887.8</v>
          </cell>
        </row>
        <row r="228">
          <cell r="D228">
            <v>3314190</v>
          </cell>
        </row>
        <row r="229">
          <cell r="A229">
            <v>20606</v>
          </cell>
        </row>
        <row r="229">
          <cell r="D229">
            <v>1689317.72</v>
          </cell>
        </row>
        <row r="230">
          <cell r="A230">
            <v>2060601</v>
          </cell>
        </row>
        <row r="230">
          <cell r="D230">
            <v>1689317.72</v>
          </cell>
        </row>
        <row r="231">
          <cell r="D231">
            <v>1689317.72</v>
          </cell>
        </row>
        <row r="232">
          <cell r="A232">
            <v>20699</v>
          </cell>
        </row>
        <row r="232">
          <cell r="D232">
            <v>150000000</v>
          </cell>
        </row>
        <row r="233">
          <cell r="A233">
            <v>2069999</v>
          </cell>
        </row>
        <row r="233">
          <cell r="D233">
            <v>150000000</v>
          </cell>
        </row>
        <row r="234">
          <cell r="D234">
            <v>150000000</v>
          </cell>
        </row>
        <row r="235">
          <cell r="D235">
            <v>0</v>
          </cell>
        </row>
        <row r="236">
          <cell r="A236">
            <v>207</v>
          </cell>
        </row>
        <row r="236">
          <cell r="D236">
            <v>34646159.56</v>
          </cell>
        </row>
        <row r="237">
          <cell r="A237">
            <v>20701</v>
          </cell>
        </row>
        <row r="237">
          <cell r="D237">
            <v>11683054.92</v>
          </cell>
        </row>
        <row r="238">
          <cell r="A238">
            <v>2070102</v>
          </cell>
        </row>
        <row r="238">
          <cell r="D238">
            <v>10351429.36</v>
          </cell>
        </row>
        <row r="239">
          <cell r="D239">
            <v>7748000.4</v>
          </cell>
        </row>
        <row r="240">
          <cell r="D240">
            <v>2603428.96</v>
          </cell>
        </row>
        <row r="241">
          <cell r="D241">
            <v>0</v>
          </cell>
        </row>
        <row r="242">
          <cell r="A242">
            <v>2070104</v>
          </cell>
        </row>
        <row r="242">
          <cell r="D242">
            <v>1331625.56</v>
          </cell>
        </row>
        <row r="243">
          <cell r="D243">
            <v>1331625.56</v>
          </cell>
        </row>
        <row r="244">
          <cell r="A244">
            <v>2070107</v>
          </cell>
        </row>
        <row r="244">
          <cell r="D244">
            <v>0</v>
          </cell>
        </row>
        <row r="245">
          <cell r="D245">
            <v>0</v>
          </cell>
        </row>
        <row r="246">
          <cell r="D246">
            <v>0</v>
          </cell>
        </row>
        <row r="247">
          <cell r="A247">
            <v>20703</v>
          </cell>
        </row>
        <row r="248">
          <cell r="A248">
            <v>2070399</v>
          </cell>
        </row>
        <row r="249">
          <cell r="D249">
            <v>0</v>
          </cell>
        </row>
        <row r="250">
          <cell r="A250">
            <v>20708</v>
          </cell>
        </row>
        <row r="250">
          <cell r="D250">
            <v>6975007.64</v>
          </cell>
        </row>
        <row r="251">
          <cell r="A251">
            <v>2070802</v>
          </cell>
        </row>
        <row r="251">
          <cell r="D251">
            <v>6975007.64</v>
          </cell>
        </row>
        <row r="252">
          <cell r="D252">
            <v>6975007.64</v>
          </cell>
        </row>
        <row r="253">
          <cell r="A253">
            <v>20799</v>
          </cell>
        </row>
        <row r="253">
          <cell r="D253">
            <v>15988097</v>
          </cell>
        </row>
        <row r="254">
          <cell r="A254">
            <v>2079999</v>
          </cell>
        </row>
        <row r="254">
          <cell r="D254">
            <v>15988097</v>
          </cell>
        </row>
        <row r="255">
          <cell r="D255">
            <v>15988097</v>
          </cell>
        </row>
        <row r="256">
          <cell r="D256">
            <v>0</v>
          </cell>
        </row>
        <row r="257">
          <cell r="A257">
            <v>208</v>
          </cell>
        </row>
        <row r="257">
          <cell r="D257">
            <v>264342846.81</v>
          </cell>
        </row>
        <row r="258">
          <cell r="A258">
            <v>20801</v>
          </cell>
        </row>
        <row r="258">
          <cell r="D258">
            <v>21346672.26</v>
          </cell>
        </row>
        <row r="259">
          <cell r="A259">
            <v>2080101</v>
          </cell>
        </row>
        <row r="259">
          <cell r="D259">
            <v>7616289.2</v>
          </cell>
        </row>
        <row r="260">
          <cell r="D260">
            <v>6616289.2</v>
          </cell>
        </row>
        <row r="261">
          <cell r="D261">
            <v>1000000</v>
          </cell>
        </row>
        <row r="262">
          <cell r="A262">
            <v>2080106</v>
          </cell>
        </row>
        <row r="262">
          <cell r="D262">
            <v>7365804.62</v>
          </cell>
        </row>
        <row r="263">
          <cell r="D263">
            <v>7365804.62</v>
          </cell>
        </row>
        <row r="264">
          <cell r="A264">
            <v>2080109</v>
          </cell>
        </row>
        <row r="264">
          <cell r="D264">
            <v>6364578.44</v>
          </cell>
        </row>
        <row r="265">
          <cell r="D265">
            <v>6364578.44</v>
          </cell>
        </row>
        <row r="266">
          <cell r="A266">
            <v>20802</v>
          </cell>
        </row>
        <row r="266">
          <cell r="D266">
            <v>10796448.17</v>
          </cell>
        </row>
        <row r="267">
          <cell r="A267">
            <v>2080202</v>
          </cell>
        </row>
        <row r="267">
          <cell r="D267">
            <v>10796448.17</v>
          </cell>
        </row>
        <row r="268">
          <cell r="D268">
            <v>10796448.17</v>
          </cell>
        </row>
        <row r="269">
          <cell r="A269">
            <v>2080299</v>
          </cell>
        </row>
        <row r="269">
          <cell r="D269">
            <v>0</v>
          </cell>
        </row>
        <row r="270">
          <cell r="D270">
            <v>0</v>
          </cell>
        </row>
        <row r="271">
          <cell r="A271">
            <v>20805</v>
          </cell>
        </row>
        <row r="271">
          <cell r="D271">
            <v>71514140</v>
          </cell>
        </row>
        <row r="272">
          <cell r="A272" t="str">
            <v>2080501</v>
          </cell>
        </row>
        <row r="272">
          <cell r="D272">
            <v>1429040</v>
          </cell>
        </row>
        <row r="273">
          <cell r="A273">
            <v>2080506</v>
          </cell>
        </row>
        <row r="273">
          <cell r="D273">
            <v>18000000</v>
          </cell>
        </row>
        <row r="274">
          <cell r="D274">
            <v>18000000</v>
          </cell>
        </row>
        <row r="275">
          <cell r="A275">
            <v>2080507</v>
          </cell>
        </row>
        <row r="275">
          <cell r="D275">
            <v>52085100</v>
          </cell>
        </row>
        <row r="276">
          <cell r="D276">
            <v>52085100</v>
          </cell>
        </row>
        <row r="277">
          <cell r="A277">
            <v>20807</v>
          </cell>
        </row>
        <row r="277">
          <cell r="D277">
            <v>7178000</v>
          </cell>
        </row>
        <row r="278">
          <cell r="A278">
            <v>2080799</v>
          </cell>
        </row>
        <row r="278">
          <cell r="D278">
            <v>7178000</v>
          </cell>
        </row>
        <row r="279">
          <cell r="D279">
            <v>7178000</v>
          </cell>
        </row>
        <row r="280">
          <cell r="A280">
            <v>20808</v>
          </cell>
        </row>
        <row r="280">
          <cell r="D280">
            <v>12721680</v>
          </cell>
        </row>
        <row r="281">
          <cell r="A281">
            <v>2080801</v>
          </cell>
        </row>
        <row r="281">
          <cell r="D281">
            <v>4500000</v>
          </cell>
        </row>
        <row r="282">
          <cell r="D282">
            <v>4500000</v>
          </cell>
        </row>
        <row r="283">
          <cell r="A283">
            <v>2080802</v>
          </cell>
        </row>
        <row r="283">
          <cell r="D283">
            <v>0</v>
          </cell>
        </row>
        <row r="284">
          <cell r="D284">
            <v>0</v>
          </cell>
        </row>
        <row r="285">
          <cell r="A285">
            <v>2080803</v>
          </cell>
        </row>
        <row r="285">
          <cell r="D285">
            <v>150000</v>
          </cell>
        </row>
        <row r="286">
          <cell r="D286">
            <v>150000</v>
          </cell>
        </row>
        <row r="287">
          <cell r="A287">
            <v>2080805</v>
          </cell>
        </row>
        <row r="287">
          <cell r="D287">
            <v>4200000</v>
          </cell>
        </row>
        <row r="288">
          <cell r="D288">
            <v>4200000</v>
          </cell>
        </row>
        <row r="289">
          <cell r="A289">
            <v>2080806</v>
          </cell>
        </row>
        <row r="289">
          <cell r="D289">
            <v>2214000</v>
          </cell>
        </row>
        <row r="290">
          <cell r="D290">
            <v>2214000</v>
          </cell>
        </row>
        <row r="291">
          <cell r="A291">
            <v>2080899</v>
          </cell>
        </row>
        <row r="291">
          <cell r="D291">
            <v>1657680</v>
          </cell>
        </row>
        <row r="292">
          <cell r="D292">
            <v>0</v>
          </cell>
        </row>
        <row r="293">
          <cell r="D293">
            <v>1657680</v>
          </cell>
        </row>
        <row r="294">
          <cell r="A294">
            <v>20809</v>
          </cell>
        </row>
        <row r="294">
          <cell r="D294">
            <v>1624300</v>
          </cell>
        </row>
        <row r="295">
          <cell r="A295">
            <v>2080901</v>
          </cell>
        </row>
        <row r="295">
          <cell r="D295">
            <v>1544300</v>
          </cell>
        </row>
        <row r="296">
          <cell r="D296">
            <v>1544300</v>
          </cell>
        </row>
        <row r="297">
          <cell r="A297">
            <v>2080904</v>
          </cell>
        </row>
        <row r="297">
          <cell r="D297">
            <v>30000</v>
          </cell>
        </row>
        <row r="298">
          <cell r="D298">
            <v>30000</v>
          </cell>
        </row>
        <row r="299">
          <cell r="A299">
            <v>2080905</v>
          </cell>
        </row>
        <row r="299">
          <cell r="D299">
            <v>50000</v>
          </cell>
        </row>
        <row r="300">
          <cell r="D300">
            <v>50000</v>
          </cell>
        </row>
        <row r="301">
          <cell r="A301">
            <v>20810</v>
          </cell>
        </row>
        <row r="301">
          <cell r="D301">
            <v>17494634.66</v>
          </cell>
        </row>
        <row r="302">
          <cell r="A302">
            <v>2081001</v>
          </cell>
        </row>
        <row r="302">
          <cell r="D302">
            <v>2248080</v>
          </cell>
        </row>
        <row r="303">
          <cell r="D303">
            <v>2248080</v>
          </cell>
        </row>
        <row r="304">
          <cell r="A304">
            <v>2081002</v>
          </cell>
        </row>
        <row r="304">
          <cell r="D304">
            <v>8465960</v>
          </cell>
        </row>
        <row r="305">
          <cell r="D305">
            <v>8465960</v>
          </cell>
        </row>
        <row r="306">
          <cell r="A306">
            <v>2081004</v>
          </cell>
        </row>
        <row r="306">
          <cell r="D306">
            <v>3893900</v>
          </cell>
        </row>
        <row r="307">
          <cell r="D307">
            <v>3893900</v>
          </cell>
        </row>
        <row r="308">
          <cell r="A308">
            <v>2081005</v>
          </cell>
        </row>
        <row r="308">
          <cell r="D308">
            <v>1788914.66</v>
          </cell>
        </row>
        <row r="309">
          <cell r="D309">
            <v>1788914.66</v>
          </cell>
        </row>
        <row r="310">
          <cell r="D310">
            <v>0</v>
          </cell>
        </row>
        <row r="311">
          <cell r="A311">
            <v>2081006</v>
          </cell>
        </row>
        <row r="311">
          <cell r="D311">
            <v>1040000</v>
          </cell>
        </row>
        <row r="312">
          <cell r="D312">
            <v>1040000</v>
          </cell>
        </row>
        <row r="313">
          <cell r="A313">
            <v>2081099</v>
          </cell>
        </row>
        <row r="313">
          <cell r="D313">
            <v>57780</v>
          </cell>
        </row>
        <row r="314">
          <cell r="D314">
            <v>57780</v>
          </cell>
        </row>
        <row r="315">
          <cell r="A315">
            <v>20811</v>
          </cell>
        </row>
        <row r="315">
          <cell r="D315">
            <v>8719823.52</v>
          </cell>
        </row>
        <row r="316">
          <cell r="A316">
            <v>2081102</v>
          </cell>
        </row>
        <row r="316">
          <cell r="D316">
            <v>2269823.52</v>
          </cell>
        </row>
        <row r="317">
          <cell r="D317">
            <v>2169823.52</v>
          </cell>
        </row>
        <row r="318">
          <cell r="D318">
            <v>100000</v>
          </cell>
        </row>
        <row r="319">
          <cell r="A319">
            <v>2081104</v>
          </cell>
        </row>
        <row r="319">
          <cell r="D319">
            <v>1000000</v>
          </cell>
        </row>
        <row r="320">
          <cell r="D320">
            <v>1000000</v>
          </cell>
        </row>
        <row r="321">
          <cell r="A321">
            <v>2081107</v>
          </cell>
        </row>
        <row r="321">
          <cell r="D321">
            <v>5450000</v>
          </cell>
        </row>
        <row r="322">
          <cell r="D322">
            <v>4500000</v>
          </cell>
        </row>
        <row r="323">
          <cell r="D323">
            <v>950000</v>
          </cell>
        </row>
        <row r="324">
          <cell r="A324">
            <v>20816</v>
          </cell>
        </row>
        <row r="324">
          <cell r="D324">
            <v>6156359.4</v>
          </cell>
        </row>
        <row r="325">
          <cell r="A325">
            <v>2081602</v>
          </cell>
        </row>
        <row r="325">
          <cell r="D325">
            <v>6156359.4</v>
          </cell>
        </row>
        <row r="326">
          <cell r="D326">
            <v>6156359.4</v>
          </cell>
        </row>
        <row r="327">
          <cell r="A327">
            <v>20819</v>
          </cell>
        </row>
        <row r="327">
          <cell r="D327">
            <v>22837020</v>
          </cell>
        </row>
        <row r="328">
          <cell r="A328">
            <v>2081901</v>
          </cell>
        </row>
        <row r="328">
          <cell r="D328">
            <v>2769108</v>
          </cell>
        </row>
        <row r="329">
          <cell r="D329">
            <v>2769108</v>
          </cell>
        </row>
        <row r="330">
          <cell r="A330">
            <v>2081902</v>
          </cell>
        </row>
        <row r="330">
          <cell r="D330">
            <v>20067912</v>
          </cell>
        </row>
        <row r="331">
          <cell r="D331">
            <v>20067912</v>
          </cell>
        </row>
        <row r="332">
          <cell r="A332">
            <v>20820</v>
          </cell>
        </row>
        <row r="332">
          <cell r="D332">
            <v>1014093</v>
          </cell>
        </row>
        <row r="333">
          <cell r="A333">
            <v>2082001</v>
          </cell>
        </row>
        <row r="333">
          <cell r="D333">
            <v>1014093</v>
          </cell>
        </row>
        <row r="334">
          <cell r="D334">
            <v>1014093</v>
          </cell>
        </row>
        <row r="335">
          <cell r="A335">
            <v>2082002</v>
          </cell>
        </row>
        <row r="335">
          <cell r="D335">
            <v>0</v>
          </cell>
        </row>
        <row r="336">
          <cell r="D336">
            <v>0</v>
          </cell>
        </row>
        <row r="337">
          <cell r="A337">
            <v>20821</v>
          </cell>
        </row>
        <row r="337">
          <cell r="D337">
            <v>12019440</v>
          </cell>
        </row>
        <row r="338">
          <cell r="A338">
            <v>2082101</v>
          </cell>
        </row>
        <row r="338">
          <cell r="D338">
            <v>1008000</v>
          </cell>
        </row>
        <row r="339">
          <cell r="D339">
            <v>1008000</v>
          </cell>
        </row>
        <row r="340">
          <cell r="A340">
            <v>2082102</v>
          </cell>
        </row>
        <row r="340">
          <cell r="D340">
            <v>11011440</v>
          </cell>
        </row>
        <row r="341">
          <cell r="D341">
            <v>11011440</v>
          </cell>
        </row>
        <row r="342">
          <cell r="A342">
            <v>20825</v>
          </cell>
        </row>
        <row r="342">
          <cell r="D342">
            <v>0</v>
          </cell>
        </row>
        <row r="343">
          <cell r="A343">
            <v>2082501</v>
          </cell>
        </row>
        <row r="343">
          <cell r="D343">
            <v>0</v>
          </cell>
        </row>
        <row r="344">
          <cell r="D344">
            <v>0</v>
          </cell>
        </row>
        <row r="345">
          <cell r="A345">
            <v>2082502</v>
          </cell>
        </row>
        <row r="345">
          <cell r="D345">
            <v>0</v>
          </cell>
        </row>
        <row r="346">
          <cell r="D346">
            <v>0</v>
          </cell>
        </row>
        <row r="347">
          <cell r="D347">
            <v>0</v>
          </cell>
        </row>
        <row r="348">
          <cell r="A348">
            <v>20826</v>
          </cell>
        </row>
        <row r="348">
          <cell r="D348">
            <v>48631181.84</v>
          </cell>
        </row>
        <row r="349">
          <cell r="A349">
            <v>2082601</v>
          </cell>
        </row>
        <row r="349">
          <cell r="D349">
            <v>10788199.84</v>
          </cell>
        </row>
        <row r="350">
          <cell r="D350">
            <v>10788199.84</v>
          </cell>
        </row>
        <row r="351">
          <cell r="A351">
            <v>2082602</v>
          </cell>
        </row>
        <row r="351">
          <cell r="D351">
            <v>37842982</v>
          </cell>
        </row>
        <row r="352">
          <cell r="D352">
            <v>37842982</v>
          </cell>
        </row>
        <row r="353">
          <cell r="A353">
            <v>2082699</v>
          </cell>
        </row>
        <row r="353">
          <cell r="D353">
            <v>0</v>
          </cell>
        </row>
        <row r="354">
          <cell r="D354">
            <v>0</v>
          </cell>
        </row>
        <row r="355">
          <cell r="A355">
            <v>20827</v>
          </cell>
        </row>
        <row r="355">
          <cell r="D355">
            <v>0</v>
          </cell>
        </row>
        <row r="356">
          <cell r="A356">
            <v>2082701</v>
          </cell>
        </row>
        <row r="356">
          <cell r="D356">
            <v>0</v>
          </cell>
        </row>
        <row r="357">
          <cell r="D357">
            <v>0</v>
          </cell>
        </row>
        <row r="358">
          <cell r="A358">
            <v>2082702</v>
          </cell>
        </row>
        <row r="358">
          <cell r="D358">
            <v>0</v>
          </cell>
        </row>
        <row r="359">
          <cell r="D359">
            <v>0</v>
          </cell>
        </row>
        <row r="360">
          <cell r="A360">
            <v>2082703</v>
          </cell>
        </row>
        <row r="360">
          <cell r="D360">
            <v>0</v>
          </cell>
        </row>
        <row r="361">
          <cell r="D361">
            <v>0</v>
          </cell>
        </row>
        <row r="362">
          <cell r="A362">
            <v>2082799</v>
          </cell>
        </row>
        <row r="362">
          <cell r="D362">
            <v>0</v>
          </cell>
        </row>
        <row r="363">
          <cell r="D363">
            <v>0</v>
          </cell>
        </row>
        <row r="364">
          <cell r="D364">
            <v>0</v>
          </cell>
        </row>
        <row r="365">
          <cell r="A365">
            <v>20828</v>
          </cell>
        </row>
        <row r="365">
          <cell r="D365">
            <v>3681644</v>
          </cell>
        </row>
        <row r="366">
          <cell r="A366">
            <v>2082801</v>
          </cell>
        </row>
        <row r="366">
          <cell r="D366">
            <v>3681644</v>
          </cell>
        </row>
        <row r="367">
          <cell r="D367">
            <v>3681644</v>
          </cell>
        </row>
        <row r="368">
          <cell r="A368">
            <v>20830</v>
          </cell>
        </row>
        <row r="368">
          <cell r="D368">
            <v>3734276.96</v>
          </cell>
        </row>
        <row r="369">
          <cell r="A369">
            <v>2083001</v>
          </cell>
        </row>
        <row r="369">
          <cell r="D369">
            <v>1506300</v>
          </cell>
        </row>
        <row r="370">
          <cell r="D370">
            <v>1506300</v>
          </cell>
        </row>
        <row r="371">
          <cell r="A371">
            <v>2083099</v>
          </cell>
        </row>
        <row r="371">
          <cell r="D371">
            <v>2227976.96</v>
          </cell>
        </row>
        <row r="372">
          <cell r="D372">
            <v>1639890</v>
          </cell>
        </row>
        <row r="373">
          <cell r="D373">
            <v>588086.96</v>
          </cell>
        </row>
        <row r="374">
          <cell r="A374">
            <v>20899</v>
          </cell>
        </row>
        <row r="374">
          <cell r="D374">
            <v>14873133</v>
          </cell>
        </row>
        <row r="375">
          <cell r="A375" t="str">
            <v>2089999</v>
          </cell>
        </row>
        <row r="375">
          <cell r="D375">
            <v>12873133</v>
          </cell>
        </row>
        <row r="376">
          <cell r="D376">
            <v>0</v>
          </cell>
        </row>
        <row r="377">
          <cell r="A377">
            <v>2089999</v>
          </cell>
        </row>
        <row r="377">
          <cell r="D377">
            <v>2000000</v>
          </cell>
        </row>
        <row r="378">
          <cell r="A378">
            <v>210</v>
          </cell>
        </row>
        <row r="378">
          <cell r="D378">
            <v>203989436.08</v>
          </cell>
        </row>
        <row r="379">
          <cell r="A379">
            <v>21001</v>
          </cell>
        </row>
        <row r="379">
          <cell r="D379">
            <v>11835613.32</v>
          </cell>
        </row>
        <row r="380">
          <cell r="A380">
            <v>2100102</v>
          </cell>
        </row>
        <row r="380">
          <cell r="D380">
            <v>11835613.32</v>
          </cell>
        </row>
        <row r="381">
          <cell r="D381">
            <v>0</v>
          </cell>
        </row>
        <row r="382">
          <cell r="D382">
            <v>10379142.76</v>
          </cell>
        </row>
        <row r="383">
          <cell r="D383">
            <v>1456470.56</v>
          </cell>
        </row>
        <row r="384">
          <cell r="A384">
            <v>21002</v>
          </cell>
        </row>
        <row r="384">
          <cell r="D384">
            <v>28632752.52</v>
          </cell>
        </row>
        <row r="385">
          <cell r="A385">
            <v>2100201</v>
          </cell>
        </row>
        <row r="385">
          <cell r="D385">
            <v>28632752.52</v>
          </cell>
        </row>
        <row r="386">
          <cell r="D386">
            <v>23691760</v>
          </cell>
        </row>
        <row r="387">
          <cell r="D387">
            <v>0</v>
          </cell>
        </row>
        <row r="388">
          <cell r="D388">
            <v>3566233.12</v>
          </cell>
        </row>
        <row r="389">
          <cell r="D389">
            <v>699059.4</v>
          </cell>
        </row>
        <row r="390">
          <cell r="D390">
            <v>675700</v>
          </cell>
        </row>
        <row r="391">
          <cell r="A391">
            <v>21003</v>
          </cell>
        </row>
        <row r="391">
          <cell r="D391">
            <v>40244110.76</v>
          </cell>
        </row>
        <row r="392">
          <cell r="A392">
            <v>2100302</v>
          </cell>
        </row>
        <row r="392">
          <cell r="D392">
            <v>40244110.76</v>
          </cell>
        </row>
        <row r="393">
          <cell r="D393">
            <v>1960567.52</v>
          </cell>
        </row>
        <row r="394">
          <cell r="D394">
            <v>5361928.12</v>
          </cell>
        </row>
        <row r="395">
          <cell r="D395">
            <v>2002720.88</v>
          </cell>
        </row>
        <row r="396">
          <cell r="D396">
            <v>1864098.04</v>
          </cell>
        </row>
        <row r="397">
          <cell r="D397">
            <v>4592258.96</v>
          </cell>
        </row>
        <row r="398">
          <cell r="D398">
            <v>5389814.6</v>
          </cell>
        </row>
        <row r="399">
          <cell r="D399">
            <v>1583946.4</v>
          </cell>
        </row>
        <row r="400">
          <cell r="D400">
            <v>2003979.04</v>
          </cell>
        </row>
        <row r="401">
          <cell r="D401">
            <v>983234.4</v>
          </cell>
        </row>
        <row r="402">
          <cell r="D402">
            <v>913854.48</v>
          </cell>
        </row>
        <row r="403">
          <cell r="D403">
            <v>2352976.76</v>
          </cell>
        </row>
        <row r="404">
          <cell r="D404">
            <v>1574067.96</v>
          </cell>
        </row>
        <row r="405">
          <cell r="D405">
            <v>894509.56</v>
          </cell>
        </row>
        <row r="406">
          <cell r="D406">
            <v>2396785.44</v>
          </cell>
        </row>
        <row r="407">
          <cell r="D407">
            <v>2129348.92</v>
          </cell>
        </row>
        <row r="408">
          <cell r="D408">
            <v>2793244.68</v>
          </cell>
        </row>
        <row r="409">
          <cell r="D409">
            <v>1446775</v>
          </cell>
        </row>
        <row r="410">
          <cell r="A410">
            <v>2100399</v>
          </cell>
        </row>
        <row r="410">
          <cell r="D410">
            <v>0</v>
          </cell>
        </row>
        <row r="411">
          <cell r="A411">
            <v>21004</v>
          </cell>
        </row>
        <row r="411">
          <cell r="D411">
            <v>19135372.86</v>
          </cell>
        </row>
        <row r="412">
          <cell r="A412">
            <v>2100401</v>
          </cell>
        </row>
        <row r="412">
          <cell r="D412">
            <v>9344847.96</v>
          </cell>
        </row>
        <row r="413">
          <cell r="D413">
            <v>9344847.96</v>
          </cell>
        </row>
        <row r="414">
          <cell r="A414">
            <v>2100402</v>
          </cell>
        </row>
        <row r="414">
          <cell r="D414">
            <v>0</v>
          </cell>
        </row>
        <row r="415">
          <cell r="D415">
            <v>0</v>
          </cell>
        </row>
        <row r="416">
          <cell r="A416">
            <v>2100403</v>
          </cell>
        </row>
        <row r="416">
          <cell r="D416">
            <v>7554216.9</v>
          </cell>
        </row>
        <row r="417">
          <cell r="D417">
            <v>7554216.9</v>
          </cell>
        </row>
        <row r="418">
          <cell r="A418">
            <v>2100408</v>
          </cell>
        </row>
        <row r="418">
          <cell r="D418">
            <v>1957508</v>
          </cell>
        </row>
        <row r="419">
          <cell r="D419">
            <v>1957508</v>
          </cell>
        </row>
        <row r="420">
          <cell r="A420">
            <v>2100409</v>
          </cell>
        </row>
        <row r="420">
          <cell r="D420">
            <v>278800</v>
          </cell>
        </row>
        <row r="421">
          <cell r="D421">
            <v>278800</v>
          </cell>
        </row>
        <row r="422">
          <cell r="A422">
            <v>2100499</v>
          </cell>
        </row>
        <row r="422">
          <cell r="D422">
            <v>0</v>
          </cell>
        </row>
        <row r="423">
          <cell r="D423">
            <v>0</v>
          </cell>
        </row>
        <row r="424">
          <cell r="A424">
            <v>21007</v>
          </cell>
        </row>
        <row r="424">
          <cell r="D424">
            <v>16931300</v>
          </cell>
        </row>
        <row r="425">
          <cell r="A425">
            <v>2100799</v>
          </cell>
        </row>
        <row r="425">
          <cell r="D425">
            <v>16265300</v>
          </cell>
        </row>
        <row r="426">
          <cell r="D426">
            <v>16265300</v>
          </cell>
        </row>
        <row r="427">
          <cell r="A427">
            <v>2100716</v>
          </cell>
        </row>
        <row r="427">
          <cell r="D427">
            <v>666000</v>
          </cell>
        </row>
        <row r="428">
          <cell r="D428">
            <v>666000</v>
          </cell>
        </row>
        <row r="429">
          <cell r="D429">
            <v>0</v>
          </cell>
        </row>
        <row r="430">
          <cell r="A430">
            <v>21011</v>
          </cell>
        </row>
        <row r="430">
          <cell r="D430">
            <v>0</v>
          </cell>
        </row>
        <row r="431">
          <cell r="A431">
            <v>2101101</v>
          </cell>
        </row>
        <row r="431">
          <cell r="D431">
            <v>0</v>
          </cell>
        </row>
        <row r="432">
          <cell r="D432">
            <v>0</v>
          </cell>
        </row>
        <row r="433">
          <cell r="A433">
            <v>2101102</v>
          </cell>
        </row>
        <row r="433">
          <cell r="D433">
            <v>0</v>
          </cell>
        </row>
        <row r="434">
          <cell r="D434">
            <v>0</v>
          </cell>
        </row>
        <row r="435">
          <cell r="A435">
            <v>21012</v>
          </cell>
        </row>
        <row r="435">
          <cell r="D435">
            <v>78605786.62</v>
          </cell>
        </row>
        <row r="436">
          <cell r="A436">
            <v>2101201</v>
          </cell>
        </row>
        <row r="436">
          <cell r="D436">
            <v>20231407.74</v>
          </cell>
        </row>
        <row r="437">
          <cell r="D437">
            <v>20231407.74</v>
          </cell>
        </row>
        <row r="438">
          <cell r="A438">
            <v>2101202</v>
          </cell>
        </row>
        <row r="438">
          <cell r="D438">
            <v>57483136</v>
          </cell>
        </row>
        <row r="439">
          <cell r="D439">
            <v>57483136</v>
          </cell>
        </row>
        <row r="440">
          <cell r="A440">
            <v>2101299</v>
          </cell>
        </row>
        <row r="440">
          <cell r="D440">
            <v>891242.88</v>
          </cell>
        </row>
        <row r="441">
          <cell r="D441">
            <v>891242.88</v>
          </cell>
        </row>
        <row r="442">
          <cell r="D442">
            <v>0</v>
          </cell>
        </row>
        <row r="443">
          <cell r="A443">
            <v>21013</v>
          </cell>
        </row>
        <row r="443">
          <cell r="D443">
            <v>8018500</v>
          </cell>
        </row>
        <row r="444">
          <cell r="A444">
            <v>2101301</v>
          </cell>
        </row>
        <row r="444">
          <cell r="D444">
            <v>8018500</v>
          </cell>
        </row>
        <row r="445">
          <cell r="D445">
            <v>8018500</v>
          </cell>
        </row>
        <row r="446">
          <cell r="A446">
            <v>21014</v>
          </cell>
        </row>
        <row r="446">
          <cell r="D446">
            <v>586000</v>
          </cell>
        </row>
        <row r="447">
          <cell r="A447">
            <v>2101401</v>
          </cell>
        </row>
        <row r="447">
          <cell r="D447">
            <v>586000</v>
          </cell>
        </row>
        <row r="448">
          <cell r="D448">
            <v>586000</v>
          </cell>
        </row>
        <row r="449">
          <cell r="A449">
            <v>2101499</v>
          </cell>
        </row>
        <row r="449">
          <cell r="D449">
            <v>0</v>
          </cell>
        </row>
        <row r="450">
          <cell r="D450">
            <v>0</v>
          </cell>
        </row>
        <row r="451">
          <cell r="A451">
            <v>21016</v>
          </cell>
        </row>
        <row r="451">
          <cell r="D451">
            <v>0</v>
          </cell>
        </row>
        <row r="452">
          <cell r="A452">
            <v>2101601</v>
          </cell>
        </row>
        <row r="452">
          <cell r="D452">
            <v>0</v>
          </cell>
        </row>
        <row r="453">
          <cell r="D453">
            <v>0</v>
          </cell>
        </row>
        <row r="454">
          <cell r="D454">
            <v>0</v>
          </cell>
        </row>
        <row r="455">
          <cell r="A455">
            <v>211</v>
          </cell>
        </row>
        <row r="455">
          <cell r="D455">
            <v>152521420</v>
          </cell>
        </row>
        <row r="456">
          <cell r="A456">
            <v>21101</v>
          </cell>
        </row>
        <row r="456">
          <cell r="D456">
            <v>2521420</v>
          </cell>
        </row>
        <row r="457">
          <cell r="A457">
            <v>2110102</v>
          </cell>
        </row>
        <row r="457">
          <cell r="D457">
            <v>2521420</v>
          </cell>
        </row>
        <row r="458">
          <cell r="D458">
            <v>2521420</v>
          </cell>
        </row>
        <row r="459">
          <cell r="A459">
            <v>21103</v>
          </cell>
        </row>
        <row r="459">
          <cell r="D459">
            <v>0</v>
          </cell>
        </row>
        <row r="460">
          <cell r="A460">
            <v>2110302</v>
          </cell>
        </row>
        <row r="460">
          <cell r="D460">
            <v>0</v>
          </cell>
        </row>
        <row r="461">
          <cell r="D461">
            <v>0</v>
          </cell>
        </row>
        <row r="462">
          <cell r="A462">
            <v>21106</v>
          </cell>
        </row>
        <row r="462">
          <cell r="D462">
            <v>0</v>
          </cell>
        </row>
        <row r="463">
          <cell r="A463">
            <v>2110699</v>
          </cell>
        </row>
        <row r="463">
          <cell r="D463">
            <v>0</v>
          </cell>
        </row>
        <row r="464">
          <cell r="A464">
            <v>21110</v>
          </cell>
        </row>
        <row r="464">
          <cell r="D464">
            <v>150000000</v>
          </cell>
        </row>
        <row r="465">
          <cell r="A465">
            <v>2111001</v>
          </cell>
        </row>
        <row r="465">
          <cell r="D465">
            <v>150000000</v>
          </cell>
        </row>
        <row r="466">
          <cell r="A466">
            <v>21199</v>
          </cell>
        </row>
        <row r="466">
          <cell r="D466">
            <v>0</v>
          </cell>
        </row>
        <row r="467">
          <cell r="D467">
            <v>0</v>
          </cell>
        </row>
        <row r="468">
          <cell r="A468">
            <v>212</v>
          </cell>
        </row>
        <row r="468">
          <cell r="D468">
            <v>383107347.594</v>
          </cell>
        </row>
        <row r="469">
          <cell r="A469">
            <v>21201</v>
          </cell>
        </row>
        <row r="469">
          <cell r="D469">
            <v>57700605.744</v>
          </cell>
        </row>
        <row r="470">
          <cell r="A470">
            <v>2120102</v>
          </cell>
        </row>
        <row r="470">
          <cell r="D470">
            <v>53920605.744</v>
          </cell>
        </row>
        <row r="471">
          <cell r="D471">
            <v>13200733.04</v>
          </cell>
        </row>
        <row r="472">
          <cell r="D472">
            <v>15017062.184</v>
          </cell>
        </row>
        <row r="473">
          <cell r="D473">
            <v>14013904.08</v>
          </cell>
        </row>
        <row r="474">
          <cell r="D474">
            <v>11688906.44</v>
          </cell>
        </row>
        <row r="475">
          <cell r="A475">
            <v>2120106</v>
          </cell>
        </row>
        <row r="475">
          <cell r="D475">
            <v>0</v>
          </cell>
        </row>
        <row r="476">
          <cell r="D476">
            <v>0</v>
          </cell>
        </row>
        <row r="477">
          <cell r="A477">
            <v>2120199</v>
          </cell>
        </row>
        <row r="478">
          <cell r="A478" t="str">
            <v>2120199</v>
          </cell>
        </row>
        <row r="478">
          <cell r="D478">
            <v>3780000</v>
          </cell>
        </row>
        <row r="479">
          <cell r="A479">
            <v>21202</v>
          </cell>
        </row>
        <row r="479">
          <cell r="D479">
            <v>0</v>
          </cell>
        </row>
        <row r="480">
          <cell r="A480">
            <v>2120201</v>
          </cell>
        </row>
        <row r="480">
          <cell r="D480">
            <v>0</v>
          </cell>
        </row>
        <row r="481">
          <cell r="A481">
            <v>21203</v>
          </cell>
        </row>
        <row r="481">
          <cell r="D481">
            <v>121290321.85</v>
          </cell>
        </row>
        <row r="482">
          <cell r="A482">
            <v>2120399</v>
          </cell>
        </row>
        <row r="482">
          <cell r="D482">
            <v>121290321.85</v>
          </cell>
        </row>
        <row r="483">
          <cell r="D483">
            <v>37290321.85</v>
          </cell>
        </row>
        <row r="484">
          <cell r="D484">
            <v>84000000</v>
          </cell>
        </row>
        <row r="485">
          <cell r="A485">
            <v>21205</v>
          </cell>
        </row>
        <row r="485">
          <cell r="D485">
            <v>4000000</v>
          </cell>
        </row>
        <row r="486">
          <cell r="A486">
            <v>2120501</v>
          </cell>
        </row>
        <row r="486">
          <cell r="D486">
            <v>4000000</v>
          </cell>
        </row>
        <row r="487">
          <cell r="A487">
            <v>2129999</v>
          </cell>
        </row>
        <row r="487">
          <cell r="D487">
            <v>200116420</v>
          </cell>
        </row>
        <row r="488">
          <cell r="A488">
            <v>213</v>
          </cell>
        </row>
        <row r="488">
          <cell r="D488">
            <v>154762994.41</v>
          </cell>
        </row>
        <row r="489">
          <cell r="A489">
            <v>21301</v>
          </cell>
        </row>
        <row r="489">
          <cell r="D489">
            <v>48422923.14</v>
          </cell>
        </row>
        <row r="490">
          <cell r="A490">
            <v>2130102</v>
          </cell>
        </row>
        <row r="490">
          <cell r="D490">
            <v>48422923.14</v>
          </cell>
        </row>
        <row r="491">
          <cell r="D491">
            <v>34059248.54</v>
          </cell>
        </row>
        <row r="492">
          <cell r="D492">
            <v>0</v>
          </cell>
        </row>
        <row r="493">
          <cell r="D493">
            <v>6339024.16</v>
          </cell>
        </row>
        <row r="494">
          <cell r="D494">
            <v>1597300</v>
          </cell>
        </row>
        <row r="495">
          <cell r="D495">
            <v>6427350.44</v>
          </cell>
        </row>
        <row r="496">
          <cell r="A496">
            <v>2130108</v>
          </cell>
        </row>
        <row r="496">
          <cell r="D496">
            <v>0</v>
          </cell>
        </row>
        <row r="497">
          <cell r="A497">
            <v>2130199</v>
          </cell>
        </row>
        <row r="497">
          <cell r="D497">
            <v>0</v>
          </cell>
        </row>
        <row r="498">
          <cell r="A498">
            <v>21302</v>
          </cell>
        </row>
        <row r="498">
          <cell r="D498">
            <v>12694205.44</v>
          </cell>
        </row>
        <row r="499">
          <cell r="A499">
            <v>2130202</v>
          </cell>
        </row>
        <row r="499">
          <cell r="D499">
            <v>12694205.44</v>
          </cell>
        </row>
        <row r="500">
          <cell r="D500">
            <v>12694205.44</v>
          </cell>
        </row>
        <row r="501">
          <cell r="D501">
            <v>0</v>
          </cell>
        </row>
        <row r="502">
          <cell r="D502">
            <v>0</v>
          </cell>
        </row>
        <row r="503">
          <cell r="A503">
            <v>2130209</v>
          </cell>
        </row>
        <row r="503">
          <cell r="D503">
            <v>0</v>
          </cell>
        </row>
        <row r="504">
          <cell r="A504">
            <v>2130213</v>
          </cell>
        </row>
        <row r="504">
          <cell r="D504">
            <v>0</v>
          </cell>
        </row>
        <row r="505">
          <cell r="A505">
            <v>21303</v>
          </cell>
        </row>
        <row r="505">
          <cell r="D505">
            <v>15251302.88</v>
          </cell>
        </row>
        <row r="506">
          <cell r="A506">
            <v>2130302</v>
          </cell>
        </row>
        <row r="506">
          <cell r="D506">
            <v>11895302.88</v>
          </cell>
        </row>
        <row r="507">
          <cell r="D507">
            <v>11895302.88</v>
          </cell>
        </row>
        <row r="508">
          <cell r="D508">
            <v>0</v>
          </cell>
        </row>
        <row r="509">
          <cell r="D509">
            <v>0</v>
          </cell>
        </row>
        <row r="510">
          <cell r="A510">
            <v>2130310</v>
          </cell>
        </row>
        <row r="510">
          <cell r="D510">
            <v>0</v>
          </cell>
        </row>
        <row r="511">
          <cell r="A511">
            <v>2130314</v>
          </cell>
        </row>
        <row r="511">
          <cell r="D511">
            <v>0</v>
          </cell>
        </row>
        <row r="512">
          <cell r="A512">
            <v>2130399</v>
          </cell>
        </row>
        <row r="512">
          <cell r="D512">
            <v>0</v>
          </cell>
        </row>
        <row r="513">
          <cell r="A513" t="str">
            <v>2130399</v>
          </cell>
        </row>
        <row r="513">
          <cell r="D513">
            <v>3356000</v>
          </cell>
        </row>
        <row r="514">
          <cell r="A514">
            <v>21305</v>
          </cell>
        </row>
        <row r="514">
          <cell r="D514">
            <v>0</v>
          </cell>
        </row>
        <row r="515">
          <cell r="A515">
            <v>2130502</v>
          </cell>
        </row>
        <row r="515">
          <cell r="D515">
            <v>0</v>
          </cell>
        </row>
        <row r="516">
          <cell r="D516">
            <v>0</v>
          </cell>
        </row>
        <row r="517">
          <cell r="A517">
            <v>21307</v>
          </cell>
        </row>
        <row r="517">
          <cell r="D517">
            <v>26944562.95</v>
          </cell>
        </row>
        <row r="518">
          <cell r="A518">
            <v>2130701</v>
          </cell>
        </row>
        <row r="518">
          <cell r="D518">
            <v>0</v>
          </cell>
        </row>
        <row r="519">
          <cell r="A519">
            <v>2130799</v>
          </cell>
        </row>
        <row r="519">
          <cell r="D519">
            <v>26944562.95</v>
          </cell>
        </row>
        <row r="520">
          <cell r="D520">
            <v>26944562.95</v>
          </cell>
        </row>
        <row r="521">
          <cell r="A521">
            <v>21308</v>
          </cell>
        </row>
        <row r="521">
          <cell r="D521">
            <v>1450000</v>
          </cell>
        </row>
        <row r="522">
          <cell r="A522">
            <v>2130804</v>
          </cell>
        </row>
        <row r="522">
          <cell r="D522">
            <v>950000</v>
          </cell>
        </row>
        <row r="523">
          <cell r="D523">
            <v>950000</v>
          </cell>
        </row>
        <row r="524">
          <cell r="A524">
            <v>2130805</v>
          </cell>
        </row>
        <row r="524">
          <cell r="D524">
            <v>500000</v>
          </cell>
        </row>
        <row r="525">
          <cell r="D525">
            <v>500000</v>
          </cell>
        </row>
        <row r="526">
          <cell r="A526">
            <v>2139999</v>
          </cell>
        </row>
        <row r="526">
          <cell r="D526">
            <v>50000000</v>
          </cell>
        </row>
        <row r="527">
          <cell r="D527">
            <v>50000000</v>
          </cell>
        </row>
        <row r="528">
          <cell r="D528">
            <v>0</v>
          </cell>
        </row>
        <row r="529">
          <cell r="A529">
            <v>214</v>
          </cell>
        </row>
        <row r="529">
          <cell r="D529">
            <v>40148777.884</v>
          </cell>
        </row>
        <row r="530">
          <cell r="A530">
            <v>21401</v>
          </cell>
        </row>
        <row r="530">
          <cell r="D530">
            <v>10148777.884</v>
          </cell>
        </row>
        <row r="531">
          <cell r="A531">
            <v>2140102</v>
          </cell>
        </row>
        <row r="531">
          <cell r="D531">
            <v>10148777.884</v>
          </cell>
        </row>
        <row r="532">
          <cell r="D532">
            <v>10148777.884</v>
          </cell>
        </row>
        <row r="533">
          <cell r="A533">
            <v>2149999</v>
          </cell>
        </row>
        <row r="533">
          <cell r="D533">
            <v>30000000</v>
          </cell>
        </row>
        <row r="534">
          <cell r="A534">
            <v>215</v>
          </cell>
        </row>
        <row r="534">
          <cell r="D534">
            <v>38316232.7</v>
          </cell>
        </row>
        <row r="535">
          <cell r="A535">
            <v>21501</v>
          </cell>
        </row>
        <row r="535">
          <cell r="D535">
            <v>8316232.7</v>
          </cell>
        </row>
        <row r="536">
          <cell r="A536">
            <v>2150102</v>
          </cell>
        </row>
        <row r="536">
          <cell r="D536">
            <v>8316232.7</v>
          </cell>
        </row>
        <row r="537">
          <cell r="D537">
            <v>8316232.7</v>
          </cell>
        </row>
        <row r="538">
          <cell r="A538">
            <v>21507</v>
          </cell>
        </row>
        <row r="538">
          <cell r="D538">
            <v>0</v>
          </cell>
        </row>
        <row r="539">
          <cell r="A539">
            <v>2150702</v>
          </cell>
        </row>
        <row r="539">
          <cell r="D539">
            <v>0</v>
          </cell>
        </row>
        <row r="540">
          <cell r="D540">
            <v>0</v>
          </cell>
        </row>
        <row r="541">
          <cell r="A541">
            <v>21508</v>
          </cell>
        </row>
        <row r="541">
          <cell r="D541">
            <v>0</v>
          </cell>
        </row>
        <row r="542">
          <cell r="A542">
            <v>2150899</v>
          </cell>
        </row>
        <row r="542">
          <cell r="D542">
            <v>0</v>
          </cell>
        </row>
        <row r="543">
          <cell r="A543">
            <v>2159999</v>
          </cell>
        </row>
        <row r="543">
          <cell r="D543">
            <v>30000000</v>
          </cell>
        </row>
        <row r="544">
          <cell r="A544">
            <v>216</v>
          </cell>
        </row>
        <row r="544">
          <cell r="D544">
            <v>1586492.08</v>
          </cell>
        </row>
        <row r="545">
          <cell r="A545">
            <v>21602</v>
          </cell>
        </row>
        <row r="545">
          <cell r="D545">
            <v>1586492.08</v>
          </cell>
        </row>
        <row r="546">
          <cell r="A546">
            <v>2160202</v>
          </cell>
        </row>
        <row r="546">
          <cell r="D546">
            <v>1586492.08</v>
          </cell>
        </row>
        <row r="547">
          <cell r="D547">
            <v>1586492.08</v>
          </cell>
        </row>
        <row r="548">
          <cell r="D548">
            <v>0</v>
          </cell>
        </row>
        <row r="549">
          <cell r="A549">
            <v>217</v>
          </cell>
        </row>
        <row r="549">
          <cell r="D549">
            <v>4581873.088</v>
          </cell>
        </row>
        <row r="550">
          <cell r="A550">
            <v>21701</v>
          </cell>
        </row>
        <row r="550">
          <cell r="D550">
            <v>4581873.088</v>
          </cell>
        </row>
        <row r="551">
          <cell r="A551">
            <v>2170102</v>
          </cell>
        </row>
        <row r="551">
          <cell r="D551">
            <v>4581873.088</v>
          </cell>
        </row>
        <row r="552">
          <cell r="D552">
            <v>4581873.088</v>
          </cell>
        </row>
        <row r="553">
          <cell r="D553">
            <v>0</v>
          </cell>
        </row>
        <row r="554">
          <cell r="A554">
            <v>220</v>
          </cell>
        </row>
        <row r="554">
          <cell r="D554">
            <v>60814777.48</v>
          </cell>
        </row>
        <row r="555">
          <cell r="A555">
            <v>22001</v>
          </cell>
        </row>
        <row r="555">
          <cell r="D555">
            <v>28717066.04</v>
          </cell>
        </row>
        <row r="556">
          <cell r="A556">
            <v>2200102</v>
          </cell>
        </row>
        <row r="556">
          <cell r="D556">
            <v>28717066.04</v>
          </cell>
        </row>
        <row r="557">
          <cell r="D557">
            <v>28717066.04</v>
          </cell>
        </row>
        <row r="558">
          <cell r="D558">
            <v>0</v>
          </cell>
        </row>
        <row r="559">
          <cell r="A559">
            <v>22005</v>
          </cell>
        </row>
        <row r="559">
          <cell r="D559">
            <v>2097711.44</v>
          </cell>
        </row>
        <row r="560">
          <cell r="A560">
            <v>2200599</v>
          </cell>
        </row>
        <row r="560">
          <cell r="D560">
            <v>2097711.44</v>
          </cell>
        </row>
        <row r="561">
          <cell r="D561">
            <v>2097711.44</v>
          </cell>
        </row>
        <row r="562">
          <cell r="A562">
            <v>2209999</v>
          </cell>
        </row>
        <row r="562">
          <cell r="D562">
            <v>30000000</v>
          </cell>
        </row>
        <row r="563">
          <cell r="A563">
            <v>221</v>
          </cell>
        </row>
        <row r="563">
          <cell r="D563">
            <v>0</v>
          </cell>
        </row>
        <row r="564">
          <cell r="A564">
            <v>22101</v>
          </cell>
        </row>
        <row r="564">
          <cell r="D564">
            <v>0</v>
          </cell>
        </row>
        <row r="565">
          <cell r="A565">
            <v>2210103</v>
          </cell>
        </row>
        <row r="565">
          <cell r="D565">
            <v>0</v>
          </cell>
        </row>
        <row r="566">
          <cell r="A566">
            <v>2210105</v>
          </cell>
        </row>
        <row r="566">
          <cell r="D566">
            <v>0</v>
          </cell>
        </row>
        <row r="567">
          <cell r="A567">
            <v>2210107</v>
          </cell>
        </row>
        <row r="567">
          <cell r="D567">
            <v>0</v>
          </cell>
        </row>
        <row r="568">
          <cell r="A568">
            <v>2210108</v>
          </cell>
        </row>
        <row r="568">
          <cell r="D568">
            <v>0</v>
          </cell>
        </row>
        <row r="569">
          <cell r="D569">
            <v>0</v>
          </cell>
        </row>
        <row r="570">
          <cell r="A570">
            <v>222</v>
          </cell>
        </row>
        <row r="570">
          <cell r="D570">
            <v>6916000</v>
          </cell>
        </row>
        <row r="571">
          <cell r="A571">
            <v>22201</v>
          </cell>
        </row>
        <row r="571">
          <cell r="D571">
            <v>6916000</v>
          </cell>
        </row>
        <row r="572">
          <cell r="A572">
            <v>2220102</v>
          </cell>
        </row>
        <row r="572">
          <cell r="D572">
            <v>6916000</v>
          </cell>
        </row>
        <row r="573">
          <cell r="D573">
            <v>6916000</v>
          </cell>
        </row>
        <row r="574">
          <cell r="D574">
            <v>0</v>
          </cell>
        </row>
        <row r="575">
          <cell r="A575">
            <v>224</v>
          </cell>
        </row>
        <row r="575">
          <cell r="D575">
            <v>39446557.08</v>
          </cell>
        </row>
        <row r="576">
          <cell r="A576">
            <v>22401</v>
          </cell>
        </row>
        <row r="576">
          <cell r="D576">
            <v>14775061.08</v>
          </cell>
        </row>
        <row r="577">
          <cell r="A577">
            <v>2240101</v>
          </cell>
        </row>
        <row r="577">
          <cell r="D577">
            <v>13675061.08</v>
          </cell>
        </row>
        <row r="578">
          <cell r="D578">
            <v>13675061.08</v>
          </cell>
        </row>
        <row r="579">
          <cell r="A579">
            <v>2240106</v>
          </cell>
        </row>
        <row r="579">
          <cell r="D579">
            <v>1100000</v>
          </cell>
        </row>
        <row r="580">
          <cell r="D580">
            <v>1100000</v>
          </cell>
        </row>
        <row r="581">
          <cell r="A581">
            <v>22402</v>
          </cell>
        </row>
        <row r="581">
          <cell r="D581">
            <v>24671496</v>
          </cell>
        </row>
        <row r="582">
          <cell r="A582">
            <v>2240201</v>
          </cell>
        </row>
        <row r="582">
          <cell r="D582">
            <v>24671496</v>
          </cell>
        </row>
        <row r="583">
          <cell r="D583">
            <v>24671496</v>
          </cell>
        </row>
        <row r="584">
          <cell r="A584">
            <v>2240204</v>
          </cell>
        </row>
        <row r="584">
          <cell r="D584">
            <v>0</v>
          </cell>
        </row>
        <row r="585">
          <cell r="D585">
            <v>0</v>
          </cell>
        </row>
        <row r="586">
          <cell r="D586">
            <v>0</v>
          </cell>
        </row>
        <row r="587">
          <cell r="A587">
            <v>227</v>
          </cell>
        </row>
        <row r="587">
          <cell r="D587">
            <v>40000000</v>
          </cell>
        </row>
        <row r="588">
          <cell r="D588">
            <v>40000000</v>
          </cell>
        </row>
        <row r="589">
          <cell r="D589">
            <v>0</v>
          </cell>
        </row>
        <row r="590">
          <cell r="A590">
            <v>229</v>
          </cell>
        </row>
        <row r="590">
          <cell r="D590">
            <v>45940000</v>
          </cell>
        </row>
        <row r="591">
          <cell r="A591">
            <v>22902</v>
          </cell>
        </row>
        <row r="591">
          <cell r="D591">
            <v>18840000</v>
          </cell>
        </row>
        <row r="592">
          <cell r="A592" t="str">
            <v>2290201</v>
          </cell>
        </row>
        <row r="592">
          <cell r="D592">
            <v>18840000</v>
          </cell>
        </row>
        <row r="593">
          <cell r="D593">
            <v>0</v>
          </cell>
        </row>
        <row r="594">
          <cell r="A594">
            <v>22999</v>
          </cell>
        </row>
        <row r="594">
          <cell r="D594">
            <v>27100000</v>
          </cell>
        </row>
        <row r="595">
          <cell r="A595" t="str">
            <v>2299999</v>
          </cell>
        </row>
        <row r="595">
          <cell r="D595">
            <v>800000</v>
          </cell>
        </row>
        <row r="596">
          <cell r="A596" t="str">
            <v>2299999</v>
          </cell>
        </row>
        <row r="596">
          <cell r="D596">
            <v>24000000</v>
          </cell>
        </row>
        <row r="597">
          <cell r="A597" t="str">
            <v>2299999</v>
          </cell>
        </row>
        <row r="597">
          <cell r="D597">
            <v>2000000</v>
          </cell>
        </row>
        <row r="598">
          <cell r="D598">
            <v>0</v>
          </cell>
        </row>
        <row r="599">
          <cell r="A599" t="str">
            <v>2299999</v>
          </cell>
        </row>
        <row r="599">
          <cell r="D599">
            <v>300000</v>
          </cell>
        </row>
        <row r="600">
          <cell r="A600">
            <v>232</v>
          </cell>
        </row>
        <row r="600">
          <cell r="D600">
            <v>121695300</v>
          </cell>
        </row>
        <row r="601">
          <cell r="A601">
            <v>2320301</v>
          </cell>
        </row>
        <row r="601">
          <cell r="D601">
            <v>121695300</v>
          </cell>
        </row>
        <row r="603">
          <cell r="A603">
            <v>233</v>
          </cell>
        </row>
        <row r="603">
          <cell r="D603">
            <v>300000</v>
          </cell>
        </row>
        <row r="604">
          <cell r="A604">
            <v>23303</v>
          </cell>
        </row>
        <row r="604">
          <cell r="D604">
            <v>300000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51"/>
  <sheetViews>
    <sheetView workbookViewId="0">
      <pane xSplit="3" ySplit="4" topLeftCell="D5" activePane="bottomRight" state="frozen"/>
      <selection/>
      <selection pane="topRight"/>
      <selection pane="bottomLeft"/>
      <selection pane="bottomRight" activeCell="F17" sqref="F17"/>
    </sheetView>
  </sheetViews>
  <sheetFormatPr defaultColWidth="9" defaultRowHeight="14.25" outlineLevelCol="6"/>
  <cols>
    <col min="1" max="2" width="8.375" style="7" customWidth="1"/>
    <col min="3" max="3" width="34.25" style="7" customWidth="1"/>
    <col min="4" max="4" width="14.625" style="7" customWidth="1"/>
    <col min="5" max="5" width="13.125" style="51" hidden="1" customWidth="1"/>
    <col min="6" max="6" width="13.125" style="7" customWidth="1"/>
    <col min="7" max="7" width="18.625" style="7" customWidth="1"/>
    <col min="8" max="16384" width="9" style="7"/>
  </cols>
  <sheetData>
    <row r="1" s="47" customFormat="1" ht="32.25" customHeight="1" spans="1:7">
      <c r="A1" s="52" t="s">
        <v>0</v>
      </c>
      <c r="B1" s="52"/>
      <c r="C1" s="52"/>
      <c r="D1" s="52"/>
      <c r="E1" s="52"/>
      <c r="F1" s="52"/>
      <c r="G1" s="52"/>
    </row>
    <row r="2" s="48" customFormat="1" ht="17" customHeight="1" spans="1:7">
      <c r="A2" s="53"/>
      <c r="B2" s="53"/>
      <c r="C2" s="53"/>
      <c r="D2" s="54"/>
      <c r="E2" s="55"/>
      <c r="F2" s="54"/>
      <c r="G2" s="56" t="s">
        <v>1</v>
      </c>
    </row>
    <row r="3" ht="23.25" customHeight="1" spans="1:7">
      <c r="A3" s="57" t="s">
        <v>2</v>
      </c>
      <c r="B3" s="58"/>
      <c r="C3" s="58"/>
      <c r="D3" s="59" t="s">
        <v>3</v>
      </c>
      <c r="E3" s="59" t="s">
        <v>4</v>
      </c>
      <c r="F3" s="59" t="s">
        <v>5</v>
      </c>
      <c r="G3" s="60" t="s">
        <v>6</v>
      </c>
    </row>
    <row r="4" ht="33.75" customHeight="1" spans="1:7">
      <c r="A4" s="57"/>
      <c r="B4" s="58"/>
      <c r="C4" s="58"/>
      <c r="D4" s="59"/>
      <c r="E4" s="59"/>
      <c r="F4" s="59"/>
      <c r="G4" s="60"/>
    </row>
    <row r="5" s="49" customFormat="1" ht="21.75" customHeight="1" spans="1:7">
      <c r="A5" s="61"/>
      <c r="B5" s="62"/>
      <c r="C5" s="62" t="s">
        <v>7</v>
      </c>
      <c r="D5" s="63">
        <v>352575</v>
      </c>
      <c r="E5" s="63"/>
      <c r="F5" s="64">
        <f>SUM(F6,F248,F288,F307,F397,F449,F505,F562,F691,F775,F852,F875,F983,F1040,F1104,F1124,F1154,F1164,F1209,F1231,F1276,F1326,F1331,F1344)</f>
        <v>248333.303099004</v>
      </c>
      <c r="G5" s="65">
        <f>(F5-D5)/F5*100</f>
        <v>-41.9765273526109</v>
      </c>
    </row>
    <row r="6" s="49" customFormat="1" ht="14.5" customHeight="1" spans="1:7">
      <c r="A6" s="66">
        <v>201</v>
      </c>
      <c r="B6" s="67">
        <f>LEN(A6)</f>
        <v>3</v>
      </c>
      <c r="C6" s="68" t="s">
        <v>8</v>
      </c>
      <c r="D6" s="69">
        <v>57030</v>
      </c>
      <c r="E6" s="70"/>
      <c r="F6" s="70">
        <f>F7+F19+F28+F39+F50+F61+F72+F80+F89+F102+F111+F122+F134+F141+F149+F155+F162+F169+F176+F183+F190+F198+F204+F210+F217+F232+F239+F245</f>
        <v>54067.9140570044</v>
      </c>
      <c r="G6" s="71">
        <f t="shared" ref="G6:G69" si="0">(F6-D6)/F6*100</f>
        <v>-5.47845426378512</v>
      </c>
    </row>
    <row r="7" s="50" customFormat="1" ht="14.5" customHeight="1" spans="1:7">
      <c r="A7" s="66">
        <v>20101</v>
      </c>
      <c r="B7" s="67">
        <f t="shared" ref="B7:B70" si="1">LEN(A7)</f>
        <v>5</v>
      </c>
      <c r="C7" s="68" t="s">
        <v>9</v>
      </c>
      <c r="D7" s="69">
        <v>1196</v>
      </c>
      <c r="E7" s="70"/>
      <c r="F7" s="70">
        <f>SUM(F8:F18)</f>
        <v>1138.169248</v>
      </c>
      <c r="G7" s="71">
        <f t="shared" si="0"/>
        <v>-5.08103272879851</v>
      </c>
    </row>
    <row r="8" s="51" customFormat="1" ht="14.5" customHeight="1" spans="1:7">
      <c r="A8" s="66">
        <v>2010101</v>
      </c>
      <c r="B8" s="67">
        <f t="shared" si="1"/>
        <v>7</v>
      </c>
      <c r="C8" s="72" t="s">
        <v>10</v>
      </c>
      <c r="D8" s="73">
        <v>1196</v>
      </c>
      <c r="E8" s="74"/>
      <c r="F8" s="74">
        <f>VLOOKUP(A8,[1]表三汇总表!$A$10:$D$607,4,0)/10000</f>
        <v>1138.169248</v>
      </c>
      <c r="G8" s="71">
        <f t="shared" si="0"/>
        <v>-5.08103272879851</v>
      </c>
    </row>
    <row r="9" s="50" customFormat="1" ht="14.5" customHeight="1" spans="1:7">
      <c r="A9" s="66">
        <v>2010102</v>
      </c>
      <c r="B9" s="67">
        <f t="shared" si="1"/>
        <v>7</v>
      </c>
      <c r="C9" s="72" t="s">
        <v>11</v>
      </c>
      <c r="D9" s="73">
        <v>0</v>
      </c>
      <c r="E9" s="74"/>
      <c r="F9" s="74"/>
      <c r="G9" s="71" t="e">
        <f t="shared" si="0"/>
        <v>#DIV/0!</v>
      </c>
    </row>
    <row r="10" ht="14.5" customHeight="1" spans="1:7">
      <c r="A10" s="66">
        <v>2010103</v>
      </c>
      <c r="B10" s="67">
        <f t="shared" si="1"/>
        <v>7</v>
      </c>
      <c r="C10" s="72" t="s">
        <v>12</v>
      </c>
      <c r="D10" s="73">
        <v>0</v>
      </c>
      <c r="E10" s="74"/>
      <c r="F10" s="74"/>
      <c r="G10" s="71" t="e">
        <f t="shared" si="0"/>
        <v>#DIV/0!</v>
      </c>
    </row>
    <row r="11" ht="14.5" customHeight="1" spans="1:7">
      <c r="A11" s="66">
        <v>2010104</v>
      </c>
      <c r="B11" s="67">
        <f t="shared" si="1"/>
        <v>7</v>
      </c>
      <c r="C11" s="72" t="s">
        <v>13</v>
      </c>
      <c r="D11" s="73">
        <v>0</v>
      </c>
      <c r="E11" s="74"/>
      <c r="F11" s="74"/>
      <c r="G11" s="71" t="e">
        <f t="shared" si="0"/>
        <v>#DIV/0!</v>
      </c>
    </row>
    <row r="12" s="50" customFormat="1" ht="14.5" customHeight="1" spans="1:7">
      <c r="A12" s="66">
        <v>2010105</v>
      </c>
      <c r="B12" s="67">
        <f t="shared" si="1"/>
        <v>7</v>
      </c>
      <c r="C12" s="72" t="s">
        <v>14</v>
      </c>
      <c r="D12" s="73">
        <v>0</v>
      </c>
      <c r="E12" s="70"/>
      <c r="F12" s="74"/>
      <c r="G12" s="71" t="e">
        <f t="shared" si="0"/>
        <v>#DIV/0!</v>
      </c>
    </row>
    <row r="13" s="51" customFormat="1" ht="14.5" customHeight="1" spans="1:7">
      <c r="A13" s="66">
        <v>2010106</v>
      </c>
      <c r="B13" s="67">
        <f t="shared" si="1"/>
        <v>7</v>
      </c>
      <c r="C13" s="72" t="s">
        <v>15</v>
      </c>
      <c r="D13" s="73">
        <v>0</v>
      </c>
      <c r="E13" s="74"/>
      <c r="F13" s="74"/>
      <c r="G13" s="71" t="e">
        <f t="shared" si="0"/>
        <v>#DIV/0!</v>
      </c>
    </row>
    <row r="14" ht="14.5" customHeight="1" spans="1:7">
      <c r="A14" s="66">
        <v>2010107</v>
      </c>
      <c r="B14" s="67">
        <f t="shared" si="1"/>
        <v>7</v>
      </c>
      <c r="C14" s="72" t="s">
        <v>16</v>
      </c>
      <c r="D14" s="73">
        <v>0</v>
      </c>
      <c r="E14" s="74"/>
      <c r="F14" s="74"/>
      <c r="G14" s="71" t="e">
        <f t="shared" si="0"/>
        <v>#DIV/0!</v>
      </c>
    </row>
    <row r="15" ht="14.5" customHeight="1" spans="1:7">
      <c r="A15" s="66">
        <v>2010108</v>
      </c>
      <c r="B15" s="67">
        <f t="shared" si="1"/>
        <v>7</v>
      </c>
      <c r="C15" s="72" t="s">
        <v>17</v>
      </c>
      <c r="D15" s="73">
        <v>0</v>
      </c>
      <c r="E15" s="74"/>
      <c r="F15" s="74"/>
      <c r="G15" s="71" t="e">
        <f t="shared" si="0"/>
        <v>#DIV/0!</v>
      </c>
    </row>
    <row r="16" s="50" customFormat="1" ht="14.5" customHeight="1" spans="1:7">
      <c r="A16" s="66">
        <v>2010109</v>
      </c>
      <c r="B16" s="67">
        <f t="shared" si="1"/>
        <v>7</v>
      </c>
      <c r="C16" s="72" t="s">
        <v>18</v>
      </c>
      <c r="D16" s="73">
        <v>0</v>
      </c>
      <c r="E16" s="70"/>
      <c r="F16" s="74"/>
      <c r="G16" s="71" t="e">
        <f t="shared" si="0"/>
        <v>#DIV/0!</v>
      </c>
    </row>
    <row r="17" s="51" customFormat="1" ht="14.5" customHeight="1" spans="1:7">
      <c r="A17" s="66">
        <v>2010150</v>
      </c>
      <c r="B17" s="67">
        <f t="shared" si="1"/>
        <v>7</v>
      </c>
      <c r="C17" s="72" t="s">
        <v>19</v>
      </c>
      <c r="D17" s="73">
        <v>0</v>
      </c>
      <c r="E17" s="74"/>
      <c r="F17" s="74"/>
      <c r="G17" s="71" t="e">
        <f t="shared" si="0"/>
        <v>#DIV/0!</v>
      </c>
    </row>
    <row r="18" s="51" customFormat="1" ht="14.5" customHeight="1" spans="1:7">
      <c r="A18" s="66">
        <v>2010199</v>
      </c>
      <c r="B18" s="67">
        <f t="shared" si="1"/>
        <v>7</v>
      </c>
      <c r="C18" s="72" t="s">
        <v>20</v>
      </c>
      <c r="D18" s="73">
        <v>0</v>
      </c>
      <c r="E18" s="74"/>
      <c r="F18" s="74"/>
      <c r="G18" s="71" t="e">
        <f t="shared" si="0"/>
        <v>#DIV/0!</v>
      </c>
    </row>
    <row r="19" s="51" customFormat="1" ht="14.5" customHeight="1" spans="1:7">
      <c r="A19" s="66">
        <v>20102</v>
      </c>
      <c r="B19" s="67">
        <f t="shared" si="1"/>
        <v>5</v>
      </c>
      <c r="C19" s="68" t="s">
        <v>21</v>
      </c>
      <c r="D19" s="73">
        <v>1101</v>
      </c>
      <c r="E19" s="74"/>
      <c r="F19" s="74">
        <f>SUM(F20:F27)</f>
        <v>1083.39024</v>
      </c>
      <c r="G19" s="71">
        <f t="shared" si="0"/>
        <v>-1.62543092505615</v>
      </c>
    </row>
    <row r="20" s="51" customFormat="1" ht="14.5" customHeight="1" spans="1:7">
      <c r="A20" s="66">
        <v>2010201</v>
      </c>
      <c r="B20" s="67">
        <f t="shared" si="1"/>
        <v>7</v>
      </c>
      <c r="C20" s="72" t="s">
        <v>10</v>
      </c>
      <c r="D20" s="73">
        <v>1101</v>
      </c>
      <c r="E20" s="74"/>
      <c r="F20" s="74">
        <f>VLOOKUP(A20,[1]表三汇总表!$A$10:$D$607,4,0)/10000</f>
        <v>1083.39024</v>
      </c>
      <c r="G20" s="71">
        <f t="shared" si="0"/>
        <v>-1.62543092505615</v>
      </c>
    </row>
    <row r="21" s="51" customFormat="1" ht="14.5" customHeight="1" spans="1:7">
      <c r="A21" s="66">
        <v>2010202</v>
      </c>
      <c r="B21" s="67">
        <f t="shared" si="1"/>
        <v>7</v>
      </c>
      <c r="C21" s="72" t="s">
        <v>11</v>
      </c>
      <c r="D21" s="73">
        <v>0</v>
      </c>
      <c r="E21" s="74"/>
      <c r="F21" s="74"/>
      <c r="G21" s="71" t="e">
        <f t="shared" si="0"/>
        <v>#DIV/0!</v>
      </c>
    </row>
    <row r="22" s="51" customFormat="1" ht="14.5" customHeight="1" spans="1:7">
      <c r="A22" s="66">
        <v>2010203</v>
      </c>
      <c r="B22" s="67">
        <f t="shared" si="1"/>
        <v>7</v>
      </c>
      <c r="C22" s="72" t="s">
        <v>12</v>
      </c>
      <c r="D22" s="73">
        <v>0</v>
      </c>
      <c r="E22" s="74"/>
      <c r="F22" s="74"/>
      <c r="G22" s="71" t="e">
        <f t="shared" si="0"/>
        <v>#DIV/0!</v>
      </c>
    </row>
    <row r="23" s="51" customFormat="1" ht="14.5" customHeight="1" spans="1:7">
      <c r="A23" s="66">
        <v>2010204</v>
      </c>
      <c r="B23" s="67">
        <f t="shared" si="1"/>
        <v>7</v>
      </c>
      <c r="C23" s="72" t="s">
        <v>22</v>
      </c>
      <c r="D23" s="73">
        <v>0</v>
      </c>
      <c r="E23" s="74"/>
      <c r="F23" s="74"/>
      <c r="G23" s="71" t="e">
        <f t="shared" si="0"/>
        <v>#DIV/0!</v>
      </c>
    </row>
    <row r="24" ht="14.5" customHeight="1" spans="1:7">
      <c r="A24" s="66">
        <v>2010205</v>
      </c>
      <c r="B24" s="67">
        <f t="shared" si="1"/>
        <v>7</v>
      </c>
      <c r="C24" s="72" t="s">
        <v>23</v>
      </c>
      <c r="D24" s="73">
        <v>0</v>
      </c>
      <c r="E24" s="70"/>
      <c r="F24" s="74"/>
      <c r="G24" s="71" t="e">
        <f t="shared" si="0"/>
        <v>#DIV/0!</v>
      </c>
    </row>
    <row r="25" ht="14.5" customHeight="1" spans="1:7">
      <c r="A25" s="66">
        <v>2010206</v>
      </c>
      <c r="B25" s="67">
        <f t="shared" si="1"/>
        <v>7</v>
      </c>
      <c r="C25" s="72" t="s">
        <v>24</v>
      </c>
      <c r="D25" s="73">
        <v>0</v>
      </c>
      <c r="E25" s="74"/>
      <c r="F25" s="74"/>
      <c r="G25" s="71" t="e">
        <f t="shared" si="0"/>
        <v>#DIV/0!</v>
      </c>
    </row>
    <row r="26" s="51" customFormat="1" ht="14.5" customHeight="1" spans="1:7">
      <c r="A26" s="66">
        <v>2010250</v>
      </c>
      <c r="B26" s="67">
        <f t="shared" si="1"/>
        <v>7</v>
      </c>
      <c r="C26" s="72" t="s">
        <v>19</v>
      </c>
      <c r="D26" s="73">
        <v>0</v>
      </c>
      <c r="E26" s="74"/>
      <c r="F26" s="74"/>
      <c r="G26" s="71" t="e">
        <f t="shared" si="0"/>
        <v>#DIV/0!</v>
      </c>
    </row>
    <row r="27" ht="14.5" customHeight="1" spans="1:7">
      <c r="A27" s="66">
        <v>2010299</v>
      </c>
      <c r="B27" s="67">
        <f t="shared" si="1"/>
        <v>7</v>
      </c>
      <c r="C27" s="72" t="s">
        <v>25</v>
      </c>
      <c r="D27" s="73">
        <v>0</v>
      </c>
      <c r="E27" s="74"/>
      <c r="F27" s="74"/>
      <c r="G27" s="71" t="e">
        <f t="shared" si="0"/>
        <v>#DIV/0!</v>
      </c>
    </row>
    <row r="28" ht="14.5" customHeight="1" spans="1:7">
      <c r="A28" s="66">
        <v>20103</v>
      </c>
      <c r="B28" s="67">
        <f t="shared" si="1"/>
        <v>5</v>
      </c>
      <c r="C28" s="68" t="s">
        <v>26</v>
      </c>
      <c r="D28" s="73">
        <v>30067</v>
      </c>
      <c r="E28" s="74"/>
      <c r="F28" s="74">
        <f>SUM(F29:F38)</f>
        <v>25406.6968870044</v>
      </c>
      <c r="G28" s="71">
        <f t="shared" si="0"/>
        <v>-18.3428138404698</v>
      </c>
    </row>
    <row r="29" ht="14.5" customHeight="1" spans="1:7">
      <c r="A29" s="66">
        <v>2010301</v>
      </c>
      <c r="B29" s="67">
        <f t="shared" si="1"/>
        <v>7</v>
      </c>
      <c r="C29" s="72" t="s">
        <v>10</v>
      </c>
      <c r="D29" s="73">
        <v>16577</v>
      </c>
      <c r="E29" s="74"/>
      <c r="F29" s="74">
        <f>VLOOKUP(A29,[1]表三汇总表!$A$10:$D$607,4,0)/10000</f>
        <v>13836.740188</v>
      </c>
      <c r="G29" s="71">
        <f t="shared" si="0"/>
        <v>-19.8042297157282</v>
      </c>
    </row>
    <row r="30" s="50" customFormat="1" ht="14.5" customHeight="1" spans="1:7">
      <c r="A30" s="66">
        <v>2010302</v>
      </c>
      <c r="B30" s="67">
        <f t="shared" si="1"/>
        <v>7</v>
      </c>
      <c r="C30" s="72" t="s">
        <v>11</v>
      </c>
      <c r="D30" s="73">
        <v>7765</v>
      </c>
      <c r="E30" s="70"/>
      <c r="F30" s="74">
        <f>VLOOKUP(A30,[1]表三汇总表!$A$10:$D$607,4,0)/10000</f>
        <v>7815.84992300436</v>
      </c>
      <c r="G30" s="71">
        <f t="shared" si="0"/>
        <v>0.650600043569087</v>
      </c>
    </row>
    <row r="31" ht="14.5" customHeight="1" spans="1:7">
      <c r="A31" s="66">
        <v>2010303</v>
      </c>
      <c r="B31" s="67">
        <f t="shared" si="1"/>
        <v>7</v>
      </c>
      <c r="C31" s="72" t="s">
        <v>12</v>
      </c>
      <c r="D31" s="73">
        <v>0</v>
      </c>
      <c r="E31" s="74"/>
      <c r="F31" s="74"/>
      <c r="G31" s="71" t="e">
        <f t="shared" si="0"/>
        <v>#DIV/0!</v>
      </c>
    </row>
    <row r="32" ht="14.5" customHeight="1" spans="1:7">
      <c r="A32" s="66">
        <v>2010304</v>
      </c>
      <c r="B32" s="67">
        <f t="shared" si="1"/>
        <v>7</v>
      </c>
      <c r="C32" s="72" t="s">
        <v>27</v>
      </c>
      <c r="D32" s="73">
        <v>0</v>
      </c>
      <c r="E32" s="74"/>
      <c r="F32" s="74"/>
      <c r="G32" s="71" t="e">
        <f t="shared" si="0"/>
        <v>#DIV/0!</v>
      </c>
    </row>
    <row r="33" ht="14.5" customHeight="1" spans="1:7">
      <c r="A33" s="66">
        <v>2010305</v>
      </c>
      <c r="B33" s="67">
        <f t="shared" si="1"/>
        <v>7</v>
      </c>
      <c r="C33" s="72" t="s">
        <v>28</v>
      </c>
      <c r="D33" s="73">
        <v>0</v>
      </c>
      <c r="E33" s="74"/>
      <c r="F33" s="74"/>
      <c r="G33" s="71" t="e">
        <f t="shared" si="0"/>
        <v>#DIV/0!</v>
      </c>
    </row>
    <row r="34" s="50" customFormat="1" ht="14.5" customHeight="1" spans="1:7">
      <c r="A34" s="66">
        <v>2010306</v>
      </c>
      <c r="B34" s="67">
        <f t="shared" si="1"/>
        <v>7</v>
      </c>
      <c r="C34" s="72" t="s">
        <v>29</v>
      </c>
      <c r="D34" s="73">
        <v>0</v>
      </c>
      <c r="E34" s="70"/>
      <c r="F34" s="74"/>
      <c r="G34" s="71" t="e">
        <f t="shared" si="0"/>
        <v>#DIV/0!</v>
      </c>
    </row>
    <row r="35" ht="14.5" customHeight="1" spans="1:7">
      <c r="A35" s="75">
        <v>2010308</v>
      </c>
      <c r="B35" s="67">
        <f t="shared" si="1"/>
        <v>7</v>
      </c>
      <c r="C35" s="76" t="s">
        <v>30</v>
      </c>
      <c r="D35" s="73">
        <v>389</v>
      </c>
      <c r="E35" s="74"/>
      <c r="F35" s="74">
        <f>VLOOKUP(A35,[1]表三汇总表!$A$10:$D$607,4,0)/10000</f>
        <v>404.415904</v>
      </c>
      <c r="G35" s="71">
        <f t="shared" si="0"/>
        <v>3.81189360940662</v>
      </c>
    </row>
    <row r="36" ht="14.5" customHeight="1" spans="1:7">
      <c r="A36" s="66">
        <v>2010309</v>
      </c>
      <c r="B36" s="67">
        <f t="shared" si="1"/>
        <v>7</v>
      </c>
      <c r="C36" s="72" t="s">
        <v>31</v>
      </c>
      <c r="D36" s="73">
        <v>0</v>
      </c>
      <c r="E36" s="74"/>
      <c r="F36" s="74"/>
      <c r="G36" s="71" t="e">
        <f t="shared" si="0"/>
        <v>#DIV/0!</v>
      </c>
    </row>
    <row r="37" s="50" customFormat="1" ht="14.5" customHeight="1" spans="1:7">
      <c r="A37" s="66">
        <v>2010350</v>
      </c>
      <c r="B37" s="67">
        <f t="shared" si="1"/>
        <v>7</v>
      </c>
      <c r="C37" s="72" t="s">
        <v>19</v>
      </c>
      <c r="D37" s="73">
        <v>0</v>
      </c>
      <c r="E37" s="70"/>
      <c r="F37" s="74"/>
      <c r="G37" s="71" t="e">
        <f t="shared" si="0"/>
        <v>#DIV/0!</v>
      </c>
    </row>
    <row r="38" s="50" customFormat="1" ht="14.5" customHeight="1" spans="1:7">
      <c r="A38" s="66">
        <v>2010399</v>
      </c>
      <c r="B38" s="67">
        <f t="shared" si="1"/>
        <v>7</v>
      </c>
      <c r="C38" s="72" t="s">
        <v>32</v>
      </c>
      <c r="D38" s="73">
        <v>5336</v>
      </c>
      <c r="E38" s="74"/>
      <c r="F38" s="74">
        <f>VLOOKUP(A38,[1]表三汇总表!$A$10:$D$607,4,0)/10000</f>
        <v>3349.690872</v>
      </c>
      <c r="G38" s="71">
        <f t="shared" si="0"/>
        <v>-59.2982816594665</v>
      </c>
    </row>
    <row r="39" ht="14.5" customHeight="1" spans="1:7">
      <c r="A39" s="66">
        <v>20104</v>
      </c>
      <c r="B39" s="67">
        <f t="shared" si="1"/>
        <v>5</v>
      </c>
      <c r="C39" s="68" t="s">
        <v>33</v>
      </c>
      <c r="D39" s="73">
        <v>2602</v>
      </c>
      <c r="E39" s="70"/>
      <c r="F39" s="74">
        <f>SUM(F40:F49)</f>
        <v>2628.464768</v>
      </c>
      <c r="G39" s="71">
        <f t="shared" si="0"/>
        <v>1.00685268154219</v>
      </c>
    </row>
    <row r="40" ht="14.5" customHeight="1" spans="1:7">
      <c r="A40" s="66">
        <v>2010401</v>
      </c>
      <c r="B40" s="67">
        <f t="shared" si="1"/>
        <v>7</v>
      </c>
      <c r="C40" s="72" t="s">
        <v>10</v>
      </c>
      <c r="D40" s="73">
        <v>718</v>
      </c>
      <c r="E40" s="74"/>
      <c r="F40" s="74">
        <f>VLOOKUP(A40,[1]表三汇总表!$A$10:$D$607,4,0)/10000</f>
        <v>742.706096</v>
      </c>
      <c r="G40" s="71">
        <f t="shared" si="0"/>
        <v>3.3264969996961</v>
      </c>
    </row>
    <row r="41" s="50" customFormat="1" ht="14.5" customHeight="1" spans="1:7">
      <c r="A41" s="66">
        <v>2010402</v>
      </c>
      <c r="B41" s="67">
        <f t="shared" si="1"/>
        <v>7</v>
      </c>
      <c r="C41" s="72" t="s">
        <v>11</v>
      </c>
      <c r="D41" s="73">
        <v>184</v>
      </c>
      <c r="E41" s="74"/>
      <c r="F41" s="74">
        <f>VLOOKUP(A41,[1]表三汇总表!$A$10:$D$607,4,0)/10000</f>
        <v>185.758672</v>
      </c>
      <c r="G41" s="71">
        <f t="shared" si="0"/>
        <v>0.946750954378049</v>
      </c>
    </row>
    <row r="42" ht="14.5" customHeight="1" spans="1:7">
      <c r="A42" s="66">
        <v>2010403</v>
      </c>
      <c r="B42" s="67">
        <f t="shared" si="1"/>
        <v>7</v>
      </c>
      <c r="C42" s="72" t="s">
        <v>12</v>
      </c>
      <c r="D42" s="73">
        <v>0</v>
      </c>
      <c r="E42" s="70"/>
      <c r="F42" s="74"/>
      <c r="G42" s="71" t="e">
        <f t="shared" si="0"/>
        <v>#DIV/0!</v>
      </c>
    </row>
    <row r="43" ht="14.5" customHeight="1" spans="1:7">
      <c r="A43" s="66">
        <v>2010404</v>
      </c>
      <c r="B43" s="67">
        <f t="shared" si="1"/>
        <v>7</v>
      </c>
      <c r="C43" s="72" t="s">
        <v>34</v>
      </c>
      <c r="D43" s="73">
        <v>0</v>
      </c>
      <c r="E43" s="74"/>
      <c r="F43" s="74"/>
      <c r="G43" s="71" t="e">
        <f t="shared" si="0"/>
        <v>#DIV/0!</v>
      </c>
    </row>
    <row r="44" s="50" customFormat="1" ht="14.5" customHeight="1" spans="1:7">
      <c r="A44" s="66">
        <v>2010405</v>
      </c>
      <c r="B44" s="67">
        <f t="shared" si="1"/>
        <v>7</v>
      </c>
      <c r="C44" s="72" t="s">
        <v>35</v>
      </c>
      <c r="D44" s="73">
        <v>0</v>
      </c>
      <c r="E44" s="74"/>
      <c r="F44" s="74"/>
      <c r="G44" s="71" t="e">
        <f t="shared" si="0"/>
        <v>#DIV/0!</v>
      </c>
    </row>
    <row r="45" ht="14.5" customHeight="1" spans="1:7">
      <c r="A45" s="66">
        <v>2010406</v>
      </c>
      <c r="B45" s="67">
        <f t="shared" si="1"/>
        <v>7</v>
      </c>
      <c r="C45" s="72" t="s">
        <v>36</v>
      </c>
      <c r="D45" s="73">
        <v>0</v>
      </c>
      <c r="E45" s="74"/>
      <c r="F45" s="74"/>
      <c r="G45" s="71" t="e">
        <f t="shared" si="0"/>
        <v>#DIV/0!</v>
      </c>
    </row>
    <row r="46" ht="14.5" customHeight="1" spans="1:7">
      <c r="A46" s="66">
        <v>2010407</v>
      </c>
      <c r="B46" s="67">
        <f t="shared" si="1"/>
        <v>7</v>
      </c>
      <c r="C46" s="72" t="s">
        <v>37</v>
      </c>
      <c r="D46" s="73">
        <v>0</v>
      </c>
      <c r="E46" s="70"/>
      <c r="F46" s="74"/>
      <c r="G46" s="71" t="e">
        <f t="shared" si="0"/>
        <v>#DIV/0!</v>
      </c>
    </row>
    <row r="47" s="50" customFormat="1" ht="14.5" customHeight="1" spans="1:7">
      <c r="A47" s="66">
        <v>2010408</v>
      </c>
      <c r="B47" s="67">
        <f t="shared" si="1"/>
        <v>7</v>
      </c>
      <c r="C47" s="72" t="s">
        <v>38</v>
      </c>
      <c r="D47" s="73">
        <v>0</v>
      </c>
      <c r="E47" s="74"/>
      <c r="F47" s="74"/>
      <c r="G47" s="71" t="e">
        <f t="shared" si="0"/>
        <v>#DIV/0!</v>
      </c>
    </row>
    <row r="48" ht="14.5" customHeight="1" spans="1:7">
      <c r="A48" s="66">
        <v>2010450</v>
      </c>
      <c r="B48" s="67">
        <f t="shared" si="1"/>
        <v>7</v>
      </c>
      <c r="C48" s="72" t="s">
        <v>19</v>
      </c>
      <c r="D48" s="73">
        <v>0</v>
      </c>
      <c r="E48" s="74"/>
      <c r="F48" s="74"/>
      <c r="G48" s="71" t="e">
        <f t="shared" si="0"/>
        <v>#DIV/0!</v>
      </c>
    </row>
    <row r="49" ht="14.5" customHeight="1" spans="1:7">
      <c r="A49" s="66">
        <v>2010499</v>
      </c>
      <c r="B49" s="67">
        <f t="shared" si="1"/>
        <v>7</v>
      </c>
      <c r="C49" s="72" t="s">
        <v>39</v>
      </c>
      <c r="D49" s="73">
        <v>1700</v>
      </c>
      <c r="E49" s="74"/>
      <c r="F49" s="74">
        <f>VLOOKUP(A49,[1]表三汇总表!$A$10:$D$607,4,0)/10000</f>
        <v>1700</v>
      </c>
      <c r="G49" s="71">
        <f t="shared" si="0"/>
        <v>0</v>
      </c>
    </row>
    <row r="50" ht="14.5" customHeight="1" spans="1:7">
      <c r="A50" s="66">
        <v>20105</v>
      </c>
      <c r="B50" s="67">
        <f t="shared" si="1"/>
        <v>5</v>
      </c>
      <c r="C50" s="68" t="s">
        <v>40</v>
      </c>
      <c r="D50" s="69">
        <v>461</v>
      </c>
      <c r="E50" s="70"/>
      <c r="F50" s="70">
        <f>SUM(F51:F60)</f>
        <v>549.18554</v>
      </c>
      <c r="G50" s="71">
        <f t="shared" si="0"/>
        <v>16.0575130947548</v>
      </c>
    </row>
    <row r="51" ht="14.5" customHeight="1" spans="1:7">
      <c r="A51" s="66">
        <v>2010501</v>
      </c>
      <c r="B51" s="67">
        <f t="shared" si="1"/>
        <v>7</v>
      </c>
      <c r="C51" s="72" t="s">
        <v>10</v>
      </c>
      <c r="D51" s="73">
        <v>461</v>
      </c>
      <c r="E51" s="74"/>
      <c r="F51" s="74">
        <f>VLOOKUP(A51,[1]表三汇总表!$A$10:$D$607,4,0)/10000</f>
        <v>549.18554</v>
      </c>
      <c r="G51" s="71">
        <f t="shared" si="0"/>
        <v>16.0575130947548</v>
      </c>
    </row>
    <row r="52" s="50" customFormat="1" ht="14.5" customHeight="1" spans="1:7">
      <c r="A52" s="66">
        <v>2010502</v>
      </c>
      <c r="B52" s="67">
        <f t="shared" si="1"/>
        <v>7</v>
      </c>
      <c r="C52" s="72" t="s">
        <v>11</v>
      </c>
      <c r="D52" s="73">
        <v>0</v>
      </c>
      <c r="E52" s="74"/>
      <c r="F52" s="74">
        <f>VLOOKUP(A52,[1]表三汇总表!$A$10:$D$607,4,0)/10000</f>
        <v>0</v>
      </c>
      <c r="G52" s="71" t="e">
        <f t="shared" si="0"/>
        <v>#DIV/0!</v>
      </c>
    </row>
    <row r="53" s="50" customFormat="1" ht="14.5" customHeight="1" spans="1:7">
      <c r="A53" s="66">
        <v>2010503</v>
      </c>
      <c r="B53" s="67">
        <f t="shared" si="1"/>
        <v>7</v>
      </c>
      <c r="C53" s="72" t="s">
        <v>12</v>
      </c>
      <c r="D53" s="73">
        <v>0</v>
      </c>
      <c r="E53" s="70"/>
      <c r="F53" s="74"/>
      <c r="G53" s="71" t="e">
        <f t="shared" si="0"/>
        <v>#DIV/0!</v>
      </c>
    </row>
    <row r="54" ht="14.5" customHeight="1" spans="1:7">
      <c r="A54" s="66">
        <v>2010504</v>
      </c>
      <c r="B54" s="67">
        <f t="shared" si="1"/>
        <v>7</v>
      </c>
      <c r="C54" s="72" t="s">
        <v>41</v>
      </c>
      <c r="D54" s="73">
        <v>0</v>
      </c>
      <c r="E54" s="74"/>
      <c r="F54" s="74"/>
      <c r="G54" s="71" t="e">
        <f t="shared" si="0"/>
        <v>#DIV/0!</v>
      </c>
    </row>
    <row r="55" ht="14.5" customHeight="1" spans="1:7">
      <c r="A55" s="66">
        <v>2010505</v>
      </c>
      <c r="B55" s="67">
        <f t="shared" si="1"/>
        <v>7</v>
      </c>
      <c r="C55" s="72" t="s">
        <v>42</v>
      </c>
      <c r="D55" s="73">
        <v>0</v>
      </c>
      <c r="E55" s="74"/>
      <c r="F55" s="74"/>
      <c r="G55" s="71" t="e">
        <f t="shared" si="0"/>
        <v>#DIV/0!</v>
      </c>
    </row>
    <row r="56" ht="14.5" customHeight="1" spans="1:7">
      <c r="A56" s="66">
        <v>2010506</v>
      </c>
      <c r="B56" s="67">
        <f t="shared" si="1"/>
        <v>7</v>
      </c>
      <c r="C56" s="72" t="s">
        <v>43</v>
      </c>
      <c r="D56" s="73">
        <v>0</v>
      </c>
      <c r="E56" s="70"/>
      <c r="F56" s="74"/>
      <c r="G56" s="71" t="e">
        <f t="shared" si="0"/>
        <v>#DIV/0!</v>
      </c>
    </row>
    <row r="57" s="50" customFormat="1" ht="14.5" customHeight="1" spans="1:7">
      <c r="A57" s="66">
        <v>2010507</v>
      </c>
      <c r="B57" s="67">
        <f t="shared" si="1"/>
        <v>7</v>
      </c>
      <c r="C57" s="72" t="s">
        <v>44</v>
      </c>
      <c r="D57" s="73">
        <v>0</v>
      </c>
      <c r="E57" s="74"/>
      <c r="F57" s="74"/>
      <c r="G57" s="71" t="e">
        <f t="shared" si="0"/>
        <v>#DIV/0!</v>
      </c>
    </row>
    <row r="58" ht="14.5" customHeight="1" spans="1:7">
      <c r="A58" s="66">
        <v>2010508</v>
      </c>
      <c r="B58" s="67">
        <f t="shared" si="1"/>
        <v>7</v>
      </c>
      <c r="C58" s="72" t="s">
        <v>45</v>
      </c>
      <c r="D58" s="73">
        <v>0</v>
      </c>
      <c r="E58" s="74"/>
      <c r="F58" s="74"/>
      <c r="G58" s="71" t="e">
        <f t="shared" si="0"/>
        <v>#DIV/0!</v>
      </c>
    </row>
    <row r="59" s="50" customFormat="1" ht="14.5" customHeight="1" spans="1:7">
      <c r="A59" s="66">
        <v>2010550</v>
      </c>
      <c r="B59" s="67">
        <f t="shared" si="1"/>
        <v>7</v>
      </c>
      <c r="C59" s="72" t="s">
        <v>19</v>
      </c>
      <c r="D59" s="73">
        <v>0</v>
      </c>
      <c r="E59" s="70"/>
      <c r="F59" s="74"/>
      <c r="G59" s="71" t="e">
        <f t="shared" si="0"/>
        <v>#DIV/0!</v>
      </c>
    </row>
    <row r="60" ht="14.5" customHeight="1" spans="1:7">
      <c r="A60" s="66">
        <v>2010599</v>
      </c>
      <c r="B60" s="67">
        <f t="shared" si="1"/>
        <v>7</v>
      </c>
      <c r="C60" s="72" t="s">
        <v>46</v>
      </c>
      <c r="D60" s="73">
        <v>0</v>
      </c>
      <c r="E60" s="74"/>
      <c r="F60" s="74"/>
      <c r="G60" s="71" t="e">
        <f t="shared" si="0"/>
        <v>#DIV/0!</v>
      </c>
    </row>
    <row r="61" ht="14.5" customHeight="1" spans="1:7">
      <c r="A61" s="66">
        <v>20106</v>
      </c>
      <c r="B61" s="67">
        <f t="shared" si="1"/>
        <v>5</v>
      </c>
      <c r="C61" s="68" t="s">
        <v>47</v>
      </c>
      <c r="D61" s="73">
        <v>2765</v>
      </c>
      <c r="E61" s="74"/>
      <c r="F61" s="74">
        <f>SUM(F62:F71)</f>
        <v>2500.761888</v>
      </c>
      <c r="G61" s="71">
        <f t="shared" si="0"/>
        <v>-10.5663043438064</v>
      </c>
    </row>
    <row r="62" ht="14.5" customHeight="1" spans="1:7">
      <c r="A62" s="66">
        <v>2010601</v>
      </c>
      <c r="B62" s="67">
        <f t="shared" si="1"/>
        <v>7</v>
      </c>
      <c r="C62" s="72" t="s">
        <v>10</v>
      </c>
      <c r="D62" s="73">
        <v>0</v>
      </c>
      <c r="E62" s="74"/>
      <c r="F62" s="74"/>
      <c r="G62" s="71" t="e">
        <f t="shared" si="0"/>
        <v>#DIV/0!</v>
      </c>
    </row>
    <row r="63" s="50" customFormat="1" ht="14.5" customHeight="1" spans="1:7">
      <c r="A63" s="66">
        <v>2010602</v>
      </c>
      <c r="B63" s="67">
        <f t="shared" si="1"/>
        <v>7</v>
      </c>
      <c r="C63" s="72" t="s">
        <v>11</v>
      </c>
      <c r="D63" s="73">
        <v>2765</v>
      </c>
      <c r="E63" s="74"/>
      <c r="F63" s="74">
        <f>VLOOKUP(A63,[1]表三汇总表!$A$10:$D$607,4,0)/10000</f>
        <v>2500.761888</v>
      </c>
      <c r="G63" s="71">
        <f t="shared" si="0"/>
        <v>-10.5663043438064</v>
      </c>
    </row>
    <row r="64" ht="14.5" customHeight="1" spans="1:7">
      <c r="A64" s="66">
        <v>2010603</v>
      </c>
      <c r="B64" s="67">
        <f t="shared" si="1"/>
        <v>7</v>
      </c>
      <c r="C64" s="72" t="s">
        <v>12</v>
      </c>
      <c r="D64" s="73">
        <v>0</v>
      </c>
      <c r="E64" s="70"/>
      <c r="F64" s="74"/>
      <c r="G64" s="71" t="e">
        <f t="shared" si="0"/>
        <v>#DIV/0!</v>
      </c>
    </row>
    <row r="65" ht="14.5" customHeight="1" spans="1:7">
      <c r="A65" s="66">
        <v>2010604</v>
      </c>
      <c r="B65" s="67">
        <f t="shared" si="1"/>
        <v>7</v>
      </c>
      <c r="C65" s="72" t="s">
        <v>48</v>
      </c>
      <c r="D65" s="73">
        <v>0</v>
      </c>
      <c r="E65" s="74"/>
      <c r="F65" s="74"/>
      <c r="G65" s="71" t="e">
        <f t="shared" si="0"/>
        <v>#DIV/0!</v>
      </c>
    </row>
    <row r="66" ht="14.5" customHeight="1" spans="1:7">
      <c r="A66" s="66">
        <v>2010605</v>
      </c>
      <c r="B66" s="67">
        <f t="shared" si="1"/>
        <v>7</v>
      </c>
      <c r="C66" s="72" t="s">
        <v>49</v>
      </c>
      <c r="D66" s="73">
        <v>0</v>
      </c>
      <c r="E66" s="74"/>
      <c r="F66" s="74"/>
      <c r="G66" s="71" t="e">
        <f t="shared" si="0"/>
        <v>#DIV/0!</v>
      </c>
    </row>
    <row r="67" s="50" customFormat="1" ht="14.5" customHeight="1" spans="1:7">
      <c r="A67" s="66">
        <v>2010606</v>
      </c>
      <c r="B67" s="67">
        <f t="shared" si="1"/>
        <v>7</v>
      </c>
      <c r="C67" s="72" t="s">
        <v>50</v>
      </c>
      <c r="D67" s="73">
        <v>0</v>
      </c>
      <c r="E67" s="74"/>
      <c r="F67" s="74"/>
      <c r="G67" s="71" t="e">
        <f t="shared" si="0"/>
        <v>#DIV/0!</v>
      </c>
    </row>
    <row r="68" s="50" customFormat="1" ht="14.5" customHeight="1" spans="1:7">
      <c r="A68" s="66">
        <v>2010607</v>
      </c>
      <c r="B68" s="67">
        <f t="shared" si="1"/>
        <v>7</v>
      </c>
      <c r="C68" s="72" t="s">
        <v>51</v>
      </c>
      <c r="D68" s="73">
        <v>0</v>
      </c>
      <c r="E68" s="74"/>
      <c r="F68" s="74"/>
      <c r="G68" s="71" t="e">
        <f t="shared" si="0"/>
        <v>#DIV/0!</v>
      </c>
    </row>
    <row r="69" ht="14.5" customHeight="1" spans="1:7">
      <c r="A69" s="66">
        <v>2010608</v>
      </c>
      <c r="B69" s="67">
        <f t="shared" si="1"/>
        <v>7</v>
      </c>
      <c r="C69" s="72" t="s">
        <v>52</v>
      </c>
      <c r="D69" s="73">
        <v>0</v>
      </c>
      <c r="E69" s="70"/>
      <c r="F69" s="74"/>
      <c r="G69" s="71" t="e">
        <f t="shared" si="0"/>
        <v>#DIV/0!</v>
      </c>
    </row>
    <row r="70" ht="14.5" customHeight="1" spans="1:7">
      <c r="A70" s="66">
        <v>2010650</v>
      </c>
      <c r="B70" s="67">
        <f t="shared" si="1"/>
        <v>7</v>
      </c>
      <c r="C70" s="72" t="s">
        <v>19</v>
      </c>
      <c r="D70" s="73">
        <v>0</v>
      </c>
      <c r="E70" s="74"/>
      <c r="F70" s="74"/>
      <c r="G70" s="71" t="e">
        <f t="shared" ref="G70:G133" si="2">(F70-D70)/F70*100</f>
        <v>#DIV/0!</v>
      </c>
    </row>
    <row r="71" s="50" customFormat="1" ht="14.5" customHeight="1" spans="1:7">
      <c r="A71" s="66">
        <v>2010699</v>
      </c>
      <c r="B71" s="67">
        <f t="shared" ref="B71:B134" si="3">LEN(A71)</f>
        <v>7</v>
      </c>
      <c r="C71" s="72" t="s">
        <v>53</v>
      </c>
      <c r="D71" s="73">
        <v>0</v>
      </c>
      <c r="E71" s="74"/>
      <c r="F71" s="74"/>
      <c r="G71" s="71" t="e">
        <f t="shared" si="2"/>
        <v>#DIV/0!</v>
      </c>
    </row>
    <row r="72" ht="14.5" customHeight="1" spans="1:7">
      <c r="A72" s="66">
        <v>20107</v>
      </c>
      <c r="B72" s="67">
        <f t="shared" si="3"/>
        <v>5</v>
      </c>
      <c r="C72" s="68" t="s">
        <v>54</v>
      </c>
      <c r="D72" s="69">
        <v>500</v>
      </c>
      <c r="E72" s="74"/>
      <c r="F72" s="74">
        <f>SUM(F73:F79)</f>
        <v>400</v>
      </c>
      <c r="G72" s="71">
        <f t="shared" si="2"/>
        <v>-25</v>
      </c>
    </row>
    <row r="73" ht="14.5" customHeight="1" spans="1:7">
      <c r="A73" s="66">
        <v>2010701</v>
      </c>
      <c r="B73" s="67">
        <f t="shared" si="3"/>
        <v>7</v>
      </c>
      <c r="C73" s="72" t="s">
        <v>10</v>
      </c>
      <c r="D73" s="73">
        <v>0</v>
      </c>
      <c r="E73" s="70"/>
      <c r="F73" s="74"/>
      <c r="G73" s="71" t="e">
        <f t="shared" si="2"/>
        <v>#DIV/0!</v>
      </c>
    </row>
    <row r="74" ht="14.5" customHeight="1" spans="1:7">
      <c r="A74" s="66">
        <v>2010702</v>
      </c>
      <c r="B74" s="67">
        <f t="shared" si="3"/>
        <v>7</v>
      </c>
      <c r="C74" s="72" t="s">
        <v>11</v>
      </c>
      <c r="D74" s="73">
        <v>0</v>
      </c>
      <c r="E74" s="74"/>
      <c r="F74" s="74"/>
      <c r="G74" s="71" t="e">
        <f t="shared" si="2"/>
        <v>#DIV/0!</v>
      </c>
    </row>
    <row r="75" ht="14.5" customHeight="1" spans="1:7">
      <c r="A75" s="66">
        <v>2010703</v>
      </c>
      <c r="B75" s="67">
        <f t="shared" si="3"/>
        <v>7</v>
      </c>
      <c r="C75" s="72" t="s">
        <v>12</v>
      </c>
      <c r="D75" s="73">
        <v>0</v>
      </c>
      <c r="E75" s="74"/>
      <c r="F75" s="74"/>
      <c r="G75" s="71" t="e">
        <f t="shared" si="2"/>
        <v>#DIV/0!</v>
      </c>
    </row>
    <row r="76" s="50" customFormat="1" ht="14.5" customHeight="1" spans="1:7">
      <c r="A76" s="66">
        <v>2010709</v>
      </c>
      <c r="B76" s="67">
        <f t="shared" si="3"/>
        <v>7</v>
      </c>
      <c r="C76" s="72" t="s">
        <v>51</v>
      </c>
      <c r="D76" s="73">
        <v>0</v>
      </c>
      <c r="E76" s="70"/>
      <c r="F76" s="74"/>
      <c r="G76" s="71" t="e">
        <f t="shared" si="2"/>
        <v>#DIV/0!</v>
      </c>
    </row>
    <row r="77" ht="14.5" customHeight="1" spans="1:7">
      <c r="A77" s="66">
        <v>2010710</v>
      </c>
      <c r="B77" s="67">
        <f t="shared" si="3"/>
        <v>7</v>
      </c>
      <c r="C77" s="72" t="s">
        <v>55</v>
      </c>
      <c r="D77" s="73">
        <v>0</v>
      </c>
      <c r="E77" s="74"/>
      <c r="F77" s="74"/>
      <c r="G77" s="71" t="e">
        <f t="shared" si="2"/>
        <v>#DIV/0!</v>
      </c>
    </row>
    <row r="78" ht="14.5" customHeight="1" spans="1:7">
      <c r="A78" s="66">
        <v>2010750</v>
      </c>
      <c r="B78" s="67">
        <f t="shared" si="3"/>
        <v>7</v>
      </c>
      <c r="C78" s="72" t="s">
        <v>19</v>
      </c>
      <c r="D78" s="73">
        <v>0</v>
      </c>
      <c r="E78" s="74"/>
      <c r="F78" s="74"/>
      <c r="G78" s="71" t="e">
        <f t="shared" si="2"/>
        <v>#DIV/0!</v>
      </c>
    </row>
    <row r="79" s="50" customFormat="1" ht="14.5" customHeight="1" spans="1:7">
      <c r="A79" s="66">
        <v>2010799</v>
      </c>
      <c r="B79" s="67">
        <f t="shared" si="3"/>
        <v>7</v>
      </c>
      <c r="C79" s="72" t="s">
        <v>56</v>
      </c>
      <c r="D79" s="73">
        <v>500</v>
      </c>
      <c r="E79" s="74"/>
      <c r="F79" s="74">
        <f>VLOOKUP(A79,[1]表三汇总表!$A$10:$D$607,4,0)/10000</f>
        <v>400</v>
      </c>
      <c r="G79" s="71">
        <f t="shared" si="2"/>
        <v>-25</v>
      </c>
    </row>
    <row r="80" ht="14.5" customHeight="1" spans="1:7">
      <c r="A80" s="66">
        <v>20108</v>
      </c>
      <c r="B80" s="67">
        <f t="shared" si="3"/>
        <v>5</v>
      </c>
      <c r="C80" s="68" t="s">
        <v>57</v>
      </c>
      <c r="D80" s="73">
        <v>791</v>
      </c>
      <c r="E80" s="70"/>
      <c r="F80" s="70">
        <f>SUM(F81:F88)</f>
        <v>693.202956</v>
      </c>
      <c r="G80" s="71">
        <f t="shared" si="2"/>
        <v>-14.1079958118355</v>
      </c>
    </row>
    <row r="81" ht="14.5" customHeight="1" spans="1:7">
      <c r="A81" s="66">
        <v>2010801</v>
      </c>
      <c r="B81" s="67">
        <f t="shared" si="3"/>
        <v>7</v>
      </c>
      <c r="C81" s="72" t="s">
        <v>10</v>
      </c>
      <c r="D81" s="73">
        <v>0</v>
      </c>
      <c r="E81" s="74"/>
      <c r="F81" s="74"/>
      <c r="G81" s="71" t="e">
        <f t="shared" si="2"/>
        <v>#DIV/0!</v>
      </c>
    </row>
    <row r="82" s="50" customFormat="1" ht="14.5" customHeight="1" spans="1:7">
      <c r="A82" s="66">
        <v>2010802</v>
      </c>
      <c r="B82" s="67">
        <f t="shared" si="3"/>
        <v>7</v>
      </c>
      <c r="C82" s="72" t="s">
        <v>11</v>
      </c>
      <c r="D82" s="73">
        <v>791</v>
      </c>
      <c r="E82" s="74"/>
      <c r="F82" s="74">
        <f>VLOOKUP(A82,[1]表三汇总表!$A$10:$D$607,4,0)/10000</f>
        <v>693.202956</v>
      </c>
      <c r="G82" s="71">
        <f t="shared" si="2"/>
        <v>-14.1079958118355</v>
      </c>
    </row>
    <row r="83" ht="14.5" customHeight="1" spans="1:7">
      <c r="A83" s="66">
        <v>2010803</v>
      </c>
      <c r="B83" s="67">
        <f t="shared" si="3"/>
        <v>7</v>
      </c>
      <c r="C83" s="72" t="s">
        <v>12</v>
      </c>
      <c r="D83" s="73">
        <v>0</v>
      </c>
      <c r="E83" s="74"/>
      <c r="F83" s="74"/>
      <c r="G83" s="71" t="e">
        <f t="shared" si="2"/>
        <v>#DIV/0!</v>
      </c>
    </row>
    <row r="84" ht="14.5" customHeight="1" spans="1:7">
      <c r="A84" s="66">
        <v>2010804</v>
      </c>
      <c r="B84" s="67">
        <f t="shared" si="3"/>
        <v>7</v>
      </c>
      <c r="C84" s="72" t="s">
        <v>58</v>
      </c>
      <c r="D84" s="73">
        <v>0</v>
      </c>
      <c r="E84" s="70"/>
      <c r="F84" s="74"/>
      <c r="G84" s="71" t="e">
        <f t="shared" si="2"/>
        <v>#DIV/0!</v>
      </c>
    </row>
    <row r="85" ht="14.5" customHeight="1" spans="1:7">
      <c r="A85" s="66">
        <v>2010805</v>
      </c>
      <c r="B85" s="67">
        <f t="shared" si="3"/>
        <v>7</v>
      </c>
      <c r="C85" s="72" t="s">
        <v>59</v>
      </c>
      <c r="D85" s="73">
        <v>0</v>
      </c>
      <c r="E85" s="74"/>
      <c r="F85" s="74"/>
      <c r="G85" s="71" t="e">
        <f t="shared" si="2"/>
        <v>#DIV/0!</v>
      </c>
    </row>
    <row r="86" ht="14.5" customHeight="1" spans="1:7">
      <c r="A86" s="66">
        <v>2010806</v>
      </c>
      <c r="B86" s="67">
        <f t="shared" si="3"/>
        <v>7</v>
      </c>
      <c r="C86" s="72" t="s">
        <v>51</v>
      </c>
      <c r="D86" s="73">
        <v>0</v>
      </c>
      <c r="E86" s="74"/>
      <c r="F86" s="74"/>
      <c r="G86" s="71" t="e">
        <f t="shared" si="2"/>
        <v>#DIV/0!</v>
      </c>
    </row>
    <row r="87" ht="14.5" customHeight="1" spans="1:7">
      <c r="A87" s="66">
        <v>2010850</v>
      </c>
      <c r="B87" s="67">
        <f t="shared" si="3"/>
        <v>7</v>
      </c>
      <c r="C87" s="72" t="s">
        <v>19</v>
      </c>
      <c r="D87" s="73">
        <v>0</v>
      </c>
      <c r="E87" s="74"/>
      <c r="F87" s="74"/>
      <c r="G87" s="71" t="e">
        <f t="shared" si="2"/>
        <v>#DIV/0!</v>
      </c>
    </row>
    <row r="88" s="50" customFormat="1" ht="14.5" customHeight="1" spans="1:7">
      <c r="A88" s="66">
        <v>2010899</v>
      </c>
      <c r="B88" s="67">
        <f t="shared" si="3"/>
        <v>7</v>
      </c>
      <c r="C88" s="72" t="s">
        <v>60</v>
      </c>
      <c r="D88" s="73">
        <v>0</v>
      </c>
      <c r="E88" s="74"/>
      <c r="F88" s="74"/>
      <c r="G88" s="71" t="e">
        <f t="shared" si="2"/>
        <v>#DIV/0!</v>
      </c>
    </row>
    <row r="89" s="50" customFormat="1" ht="14.5" customHeight="1" spans="1:7">
      <c r="A89" s="66">
        <v>20109</v>
      </c>
      <c r="B89" s="67">
        <f t="shared" si="3"/>
        <v>5</v>
      </c>
      <c r="C89" s="68" t="s">
        <v>61</v>
      </c>
      <c r="D89" s="73">
        <v>0</v>
      </c>
      <c r="E89" s="70"/>
      <c r="F89" s="70">
        <f>SUM(F90:F101)</f>
        <v>0</v>
      </c>
      <c r="G89" s="71" t="e">
        <f t="shared" si="2"/>
        <v>#DIV/0!</v>
      </c>
    </row>
    <row r="90" ht="14.5" customHeight="1" spans="1:7">
      <c r="A90" s="66">
        <v>2010901</v>
      </c>
      <c r="B90" s="67">
        <f t="shared" si="3"/>
        <v>7</v>
      </c>
      <c r="C90" s="72" t="s">
        <v>10</v>
      </c>
      <c r="D90" s="73">
        <v>0</v>
      </c>
      <c r="E90" s="74"/>
      <c r="F90" s="74"/>
      <c r="G90" s="71" t="e">
        <f t="shared" si="2"/>
        <v>#DIV/0!</v>
      </c>
    </row>
    <row r="91" ht="14.5" customHeight="1" spans="1:7">
      <c r="A91" s="66">
        <v>2010902</v>
      </c>
      <c r="B91" s="67">
        <f t="shared" si="3"/>
        <v>7</v>
      </c>
      <c r="C91" s="72" t="s">
        <v>11</v>
      </c>
      <c r="D91" s="73">
        <v>0</v>
      </c>
      <c r="E91" s="70"/>
      <c r="F91" s="74"/>
      <c r="G91" s="71" t="e">
        <f t="shared" si="2"/>
        <v>#DIV/0!</v>
      </c>
    </row>
    <row r="92" s="50" customFormat="1" ht="14.5" customHeight="1" spans="1:7">
      <c r="A92" s="66">
        <v>2010903</v>
      </c>
      <c r="B92" s="67">
        <f t="shared" si="3"/>
        <v>7</v>
      </c>
      <c r="C92" s="72" t="s">
        <v>12</v>
      </c>
      <c r="D92" s="73">
        <v>0</v>
      </c>
      <c r="E92" s="70"/>
      <c r="F92" s="74"/>
      <c r="G92" s="71" t="e">
        <f t="shared" si="2"/>
        <v>#DIV/0!</v>
      </c>
    </row>
    <row r="93" ht="14.5" customHeight="1" spans="1:7">
      <c r="A93" s="66">
        <v>2010905</v>
      </c>
      <c r="B93" s="67">
        <f t="shared" si="3"/>
        <v>7</v>
      </c>
      <c r="C93" s="72" t="s">
        <v>62</v>
      </c>
      <c r="D93" s="73">
        <v>0</v>
      </c>
      <c r="E93" s="74"/>
      <c r="F93" s="74"/>
      <c r="G93" s="71" t="e">
        <f t="shared" si="2"/>
        <v>#DIV/0!</v>
      </c>
    </row>
    <row r="94" ht="14.5" customHeight="1" spans="1:7">
      <c r="A94" s="66">
        <v>2010907</v>
      </c>
      <c r="B94" s="67">
        <f t="shared" si="3"/>
        <v>7</v>
      </c>
      <c r="C94" s="72" t="s">
        <v>63</v>
      </c>
      <c r="D94" s="73">
        <v>0</v>
      </c>
      <c r="E94" s="74"/>
      <c r="F94" s="74"/>
      <c r="G94" s="71" t="e">
        <f t="shared" si="2"/>
        <v>#DIV/0!</v>
      </c>
    </row>
    <row r="95" ht="14.5" customHeight="1" spans="1:7">
      <c r="A95" s="66">
        <v>2010908</v>
      </c>
      <c r="B95" s="67">
        <f t="shared" si="3"/>
        <v>7</v>
      </c>
      <c r="C95" s="72" t="s">
        <v>51</v>
      </c>
      <c r="D95" s="73">
        <v>0</v>
      </c>
      <c r="E95" s="70"/>
      <c r="F95" s="74"/>
      <c r="G95" s="71" t="e">
        <f t="shared" si="2"/>
        <v>#DIV/0!</v>
      </c>
    </row>
    <row r="96" ht="14.5" customHeight="1" spans="1:7">
      <c r="A96" s="66">
        <v>2010909</v>
      </c>
      <c r="B96" s="67">
        <f t="shared" si="3"/>
        <v>7</v>
      </c>
      <c r="C96" s="72" t="s">
        <v>64</v>
      </c>
      <c r="D96" s="73">
        <v>0</v>
      </c>
      <c r="E96" s="70"/>
      <c r="F96" s="74"/>
      <c r="G96" s="71" t="e">
        <f t="shared" si="2"/>
        <v>#DIV/0!</v>
      </c>
    </row>
    <row r="97" ht="14.5" customHeight="1" spans="1:7">
      <c r="A97" s="66">
        <v>2010910</v>
      </c>
      <c r="B97" s="67">
        <f t="shared" si="3"/>
        <v>7</v>
      </c>
      <c r="C97" s="72" t="s">
        <v>65</v>
      </c>
      <c r="D97" s="73">
        <v>0</v>
      </c>
      <c r="E97" s="74"/>
      <c r="F97" s="74"/>
      <c r="G97" s="71" t="e">
        <f t="shared" si="2"/>
        <v>#DIV/0!</v>
      </c>
    </row>
    <row r="98" ht="14.5" customHeight="1" spans="1:7">
      <c r="A98" s="66">
        <v>2010911</v>
      </c>
      <c r="B98" s="67">
        <f t="shared" si="3"/>
        <v>7</v>
      </c>
      <c r="C98" s="72" t="s">
        <v>66</v>
      </c>
      <c r="D98" s="73">
        <v>0</v>
      </c>
      <c r="E98" s="70"/>
      <c r="F98" s="74"/>
      <c r="G98" s="71" t="e">
        <f t="shared" si="2"/>
        <v>#DIV/0!</v>
      </c>
    </row>
    <row r="99" ht="14.5" customHeight="1" spans="1:7">
      <c r="A99" s="66">
        <v>2010912</v>
      </c>
      <c r="B99" s="67">
        <f t="shared" si="3"/>
        <v>7</v>
      </c>
      <c r="C99" s="72" t="s">
        <v>67</v>
      </c>
      <c r="D99" s="73">
        <v>0</v>
      </c>
      <c r="E99" s="74"/>
      <c r="F99" s="74"/>
      <c r="G99" s="71" t="e">
        <f t="shared" si="2"/>
        <v>#DIV/0!</v>
      </c>
    </row>
    <row r="100" ht="14.5" customHeight="1" spans="1:7">
      <c r="A100" s="66">
        <v>2010950</v>
      </c>
      <c r="B100" s="67">
        <f t="shared" si="3"/>
        <v>7</v>
      </c>
      <c r="C100" s="72" t="s">
        <v>19</v>
      </c>
      <c r="D100" s="73">
        <v>0</v>
      </c>
      <c r="E100" s="74"/>
      <c r="F100" s="74"/>
      <c r="G100" s="71" t="e">
        <f t="shared" si="2"/>
        <v>#DIV/0!</v>
      </c>
    </row>
    <row r="101" s="50" customFormat="1" ht="14.5" customHeight="1" spans="1:7">
      <c r="A101" s="66">
        <v>2010999</v>
      </c>
      <c r="B101" s="67">
        <f t="shared" si="3"/>
        <v>7</v>
      </c>
      <c r="C101" s="72" t="s">
        <v>68</v>
      </c>
      <c r="D101" s="73">
        <v>0</v>
      </c>
      <c r="E101" s="74"/>
      <c r="F101" s="74"/>
      <c r="G101" s="71" t="e">
        <f t="shared" si="2"/>
        <v>#DIV/0!</v>
      </c>
    </row>
    <row r="102" ht="14.5" customHeight="1" spans="1:7">
      <c r="A102" s="66">
        <v>20111</v>
      </c>
      <c r="B102" s="67">
        <f t="shared" si="3"/>
        <v>5</v>
      </c>
      <c r="C102" s="68" t="s">
        <v>69</v>
      </c>
      <c r="D102" s="73">
        <v>2977</v>
      </c>
      <c r="E102" s="74"/>
      <c r="F102" s="74">
        <f>SUM(F103:F110)</f>
        <v>3466.701072</v>
      </c>
      <c r="G102" s="71">
        <f t="shared" si="2"/>
        <v>14.1258522678877</v>
      </c>
    </row>
    <row r="103" ht="14.5" customHeight="1" spans="1:7">
      <c r="A103" s="66">
        <v>2011101</v>
      </c>
      <c r="B103" s="67">
        <f t="shared" si="3"/>
        <v>7</v>
      </c>
      <c r="C103" s="72" t="s">
        <v>10</v>
      </c>
      <c r="D103" s="73">
        <v>2977</v>
      </c>
      <c r="E103" s="70"/>
      <c r="F103" s="74">
        <f>VLOOKUP(A103,[1]表三汇总表!$A$10:$D$607,4,0)/10000</f>
        <v>3466.701072</v>
      </c>
      <c r="G103" s="71">
        <f t="shared" si="2"/>
        <v>14.1258522678877</v>
      </c>
    </row>
    <row r="104" ht="14.5" customHeight="1" spans="1:7">
      <c r="A104" s="66">
        <v>2011102</v>
      </c>
      <c r="B104" s="67">
        <f t="shared" si="3"/>
        <v>7</v>
      </c>
      <c r="C104" s="72" t="s">
        <v>11</v>
      </c>
      <c r="D104" s="73">
        <v>0</v>
      </c>
      <c r="E104" s="74"/>
      <c r="F104" s="74"/>
      <c r="G104" s="71" t="e">
        <f t="shared" si="2"/>
        <v>#DIV/0!</v>
      </c>
    </row>
    <row r="105" ht="14.5" customHeight="1" spans="1:7">
      <c r="A105" s="66">
        <v>2011103</v>
      </c>
      <c r="B105" s="67">
        <f t="shared" si="3"/>
        <v>7</v>
      </c>
      <c r="C105" s="72" t="s">
        <v>12</v>
      </c>
      <c r="D105" s="73">
        <v>0</v>
      </c>
      <c r="E105" s="70"/>
      <c r="F105" s="74"/>
      <c r="G105" s="71" t="e">
        <f t="shared" si="2"/>
        <v>#DIV/0!</v>
      </c>
    </row>
    <row r="106" ht="14.5" customHeight="1" spans="1:7">
      <c r="A106" s="66">
        <v>2011104</v>
      </c>
      <c r="B106" s="67">
        <f t="shared" si="3"/>
        <v>7</v>
      </c>
      <c r="C106" s="72" t="s">
        <v>70</v>
      </c>
      <c r="D106" s="73">
        <v>0</v>
      </c>
      <c r="E106" s="74"/>
      <c r="F106" s="74"/>
      <c r="G106" s="71" t="e">
        <f t="shared" si="2"/>
        <v>#DIV/0!</v>
      </c>
    </row>
    <row r="107" ht="14.5" customHeight="1" spans="1:7">
      <c r="A107" s="66">
        <v>2011105</v>
      </c>
      <c r="B107" s="67">
        <f t="shared" si="3"/>
        <v>7</v>
      </c>
      <c r="C107" s="72" t="s">
        <v>71</v>
      </c>
      <c r="D107" s="73">
        <v>0</v>
      </c>
      <c r="E107" s="70"/>
      <c r="F107" s="74"/>
      <c r="G107" s="71" t="e">
        <f t="shared" si="2"/>
        <v>#DIV/0!</v>
      </c>
    </row>
    <row r="108" ht="14.5" customHeight="1" spans="1:7">
      <c r="A108" s="66">
        <v>2011106</v>
      </c>
      <c r="B108" s="67">
        <f t="shared" si="3"/>
        <v>7</v>
      </c>
      <c r="C108" s="72" t="s">
        <v>72</v>
      </c>
      <c r="D108" s="73">
        <v>0</v>
      </c>
      <c r="E108" s="74"/>
      <c r="F108" s="74"/>
      <c r="G108" s="71" t="e">
        <f t="shared" si="2"/>
        <v>#DIV/0!</v>
      </c>
    </row>
    <row r="109" s="50" customFormat="1" ht="14.5" customHeight="1" spans="1:7">
      <c r="A109" s="66">
        <v>2011150</v>
      </c>
      <c r="B109" s="67">
        <f t="shared" si="3"/>
        <v>7</v>
      </c>
      <c r="C109" s="72" t="s">
        <v>19</v>
      </c>
      <c r="D109" s="73">
        <v>0</v>
      </c>
      <c r="E109" s="74"/>
      <c r="F109" s="74"/>
      <c r="G109" s="71" t="e">
        <f t="shared" si="2"/>
        <v>#DIV/0!</v>
      </c>
    </row>
    <row r="110" ht="14.5" customHeight="1" spans="1:7">
      <c r="A110" s="66">
        <v>2011199</v>
      </c>
      <c r="B110" s="67">
        <f t="shared" si="3"/>
        <v>7</v>
      </c>
      <c r="C110" s="72" t="s">
        <v>73</v>
      </c>
      <c r="D110" s="73">
        <v>0</v>
      </c>
      <c r="E110" s="74"/>
      <c r="F110" s="74"/>
      <c r="G110" s="71" t="e">
        <f t="shared" si="2"/>
        <v>#DIV/0!</v>
      </c>
    </row>
    <row r="111" s="50" customFormat="1" ht="14.5" customHeight="1" spans="1:7">
      <c r="A111" s="66">
        <v>20113</v>
      </c>
      <c r="B111" s="67">
        <f t="shared" si="3"/>
        <v>5</v>
      </c>
      <c r="C111" s="68" t="s">
        <v>74</v>
      </c>
      <c r="D111" s="73">
        <v>0</v>
      </c>
      <c r="E111" s="74"/>
      <c r="F111" s="74">
        <f>SUM(F112:F121)</f>
        <v>140.713384</v>
      </c>
      <c r="G111" s="71">
        <f t="shared" si="2"/>
        <v>100</v>
      </c>
    </row>
    <row r="112" ht="14.5" customHeight="1" spans="1:7">
      <c r="A112" s="66">
        <v>2011301</v>
      </c>
      <c r="B112" s="67">
        <f t="shared" si="3"/>
        <v>7</v>
      </c>
      <c r="C112" s="72" t="s">
        <v>10</v>
      </c>
      <c r="D112" s="73">
        <v>0</v>
      </c>
      <c r="E112" s="74"/>
      <c r="F112" s="74">
        <f>VLOOKUP(A112,[1]表三汇总表!$A$10:$D$607,4,0)/10000</f>
        <v>140.713384</v>
      </c>
      <c r="G112" s="71">
        <f t="shared" si="2"/>
        <v>100</v>
      </c>
    </row>
    <row r="113" ht="14.5" customHeight="1" spans="1:7">
      <c r="A113" s="66">
        <v>2011302</v>
      </c>
      <c r="B113" s="67">
        <f t="shared" si="3"/>
        <v>7</v>
      </c>
      <c r="C113" s="72" t="s">
        <v>11</v>
      </c>
      <c r="D113" s="73">
        <v>0</v>
      </c>
      <c r="E113" s="70"/>
      <c r="F113" s="74"/>
      <c r="G113" s="71" t="e">
        <f t="shared" si="2"/>
        <v>#DIV/0!</v>
      </c>
    </row>
    <row r="114" s="50" customFormat="1" ht="14.5" customHeight="1" spans="1:7">
      <c r="A114" s="66">
        <v>2011303</v>
      </c>
      <c r="B114" s="67">
        <f t="shared" si="3"/>
        <v>7</v>
      </c>
      <c r="C114" s="72" t="s">
        <v>12</v>
      </c>
      <c r="D114" s="73">
        <v>0</v>
      </c>
      <c r="E114" s="74"/>
      <c r="F114" s="74"/>
      <c r="G114" s="71" t="e">
        <f t="shared" si="2"/>
        <v>#DIV/0!</v>
      </c>
    </row>
    <row r="115" ht="14.5" customHeight="1" spans="1:7">
      <c r="A115" s="66">
        <v>2011304</v>
      </c>
      <c r="B115" s="67">
        <f t="shared" si="3"/>
        <v>7</v>
      </c>
      <c r="C115" s="72" t="s">
        <v>75</v>
      </c>
      <c r="D115" s="73">
        <v>0</v>
      </c>
      <c r="E115" s="74"/>
      <c r="F115" s="74"/>
      <c r="G115" s="71" t="e">
        <f t="shared" si="2"/>
        <v>#DIV/0!</v>
      </c>
    </row>
    <row r="116" ht="14.5" customHeight="1" spans="1:7">
      <c r="A116" s="66">
        <v>2011305</v>
      </c>
      <c r="B116" s="67">
        <f t="shared" si="3"/>
        <v>7</v>
      </c>
      <c r="C116" s="72" t="s">
        <v>76</v>
      </c>
      <c r="D116" s="73">
        <v>0</v>
      </c>
      <c r="E116" s="70"/>
      <c r="F116" s="74"/>
      <c r="G116" s="71" t="e">
        <f t="shared" si="2"/>
        <v>#DIV/0!</v>
      </c>
    </row>
    <row r="117" s="50" customFormat="1" ht="14.5" customHeight="1" spans="1:7">
      <c r="A117" s="66">
        <v>2011306</v>
      </c>
      <c r="B117" s="67">
        <f t="shared" si="3"/>
        <v>7</v>
      </c>
      <c r="C117" s="72" t="s">
        <v>77</v>
      </c>
      <c r="D117" s="73">
        <v>0</v>
      </c>
      <c r="E117" s="70"/>
      <c r="F117" s="74"/>
      <c r="G117" s="71" t="e">
        <f t="shared" si="2"/>
        <v>#DIV/0!</v>
      </c>
    </row>
    <row r="118" ht="14.5" customHeight="1" spans="1:7">
      <c r="A118" s="66">
        <v>2011307</v>
      </c>
      <c r="B118" s="67">
        <f t="shared" si="3"/>
        <v>7</v>
      </c>
      <c r="C118" s="72" t="s">
        <v>78</v>
      </c>
      <c r="D118" s="73">
        <v>0</v>
      </c>
      <c r="E118" s="74"/>
      <c r="F118" s="74"/>
      <c r="G118" s="71" t="e">
        <f t="shared" si="2"/>
        <v>#DIV/0!</v>
      </c>
    </row>
    <row r="119" s="50" customFormat="1" ht="14.5" customHeight="1" spans="1:7">
      <c r="A119" s="66">
        <v>2011308</v>
      </c>
      <c r="B119" s="67">
        <f t="shared" si="3"/>
        <v>7</v>
      </c>
      <c r="C119" s="72" t="s">
        <v>79</v>
      </c>
      <c r="D119" s="73">
        <v>0</v>
      </c>
      <c r="E119" s="70"/>
      <c r="F119" s="74"/>
      <c r="G119" s="71" t="e">
        <f t="shared" si="2"/>
        <v>#DIV/0!</v>
      </c>
    </row>
    <row r="120" ht="14.5" customHeight="1" spans="1:7">
      <c r="A120" s="66">
        <v>2011350</v>
      </c>
      <c r="B120" s="67">
        <f t="shared" si="3"/>
        <v>7</v>
      </c>
      <c r="C120" s="72" t="s">
        <v>19</v>
      </c>
      <c r="D120" s="73">
        <v>0</v>
      </c>
      <c r="E120" s="74"/>
      <c r="F120" s="74"/>
      <c r="G120" s="71" t="e">
        <f t="shared" si="2"/>
        <v>#DIV/0!</v>
      </c>
    </row>
    <row r="121" ht="14.5" customHeight="1" spans="1:7">
      <c r="A121" s="66">
        <v>2011399</v>
      </c>
      <c r="B121" s="67">
        <f t="shared" si="3"/>
        <v>7</v>
      </c>
      <c r="C121" s="72" t="s">
        <v>80</v>
      </c>
      <c r="D121" s="73">
        <v>0</v>
      </c>
      <c r="E121" s="74"/>
      <c r="F121" s="74"/>
      <c r="G121" s="71" t="e">
        <f t="shared" si="2"/>
        <v>#DIV/0!</v>
      </c>
    </row>
    <row r="122" ht="14.5" customHeight="1" spans="1:7">
      <c r="A122" s="66">
        <v>20114</v>
      </c>
      <c r="B122" s="67">
        <f t="shared" si="3"/>
        <v>5</v>
      </c>
      <c r="C122" s="68" t="s">
        <v>81</v>
      </c>
      <c r="D122" s="73">
        <v>0</v>
      </c>
      <c r="E122" s="74"/>
      <c r="F122" s="74">
        <f>SUM(F123:F133)</f>
        <v>0</v>
      </c>
      <c r="G122" s="71" t="e">
        <f t="shared" si="2"/>
        <v>#DIV/0!</v>
      </c>
    </row>
    <row r="123" s="50" customFormat="1" ht="14.5" customHeight="1" spans="1:7">
      <c r="A123" s="66">
        <v>2011401</v>
      </c>
      <c r="B123" s="67">
        <f t="shared" si="3"/>
        <v>7</v>
      </c>
      <c r="C123" s="72" t="s">
        <v>10</v>
      </c>
      <c r="D123" s="73">
        <v>0</v>
      </c>
      <c r="E123" s="74"/>
      <c r="F123" s="74"/>
      <c r="G123" s="71" t="e">
        <f t="shared" si="2"/>
        <v>#DIV/0!</v>
      </c>
    </row>
    <row r="124" s="50" customFormat="1" ht="14.5" customHeight="1" spans="1:7">
      <c r="A124" s="66">
        <v>2011402</v>
      </c>
      <c r="B124" s="67">
        <f t="shared" si="3"/>
        <v>7</v>
      </c>
      <c r="C124" s="72" t="s">
        <v>11</v>
      </c>
      <c r="D124" s="73">
        <v>0</v>
      </c>
      <c r="E124" s="74"/>
      <c r="F124" s="74"/>
      <c r="G124" s="71" t="e">
        <f t="shared" si="2"/>
        <v>#DIV/0!</v>
      </c>
    </row>
    <row r="125" ht="14.5" customHeight="1" spans="1:7">
      <c r="A125" s="66">
        <v>2011403</v>
      </c>
      <c r="B125" s="67">
        <f t="shared" si="3"/>
        <v>7</v>
      </c>
      <c r="C125" s="72" t="s">
        <v>12</v>
      </c>
      <c r="D125" s="73">
        <v>0</v>
      </c>
      <c r="E125" s="70"/>
      <c r="F125" s="74"/>
      <c r="G125" s="71" t="e">
        <f t="shared" si="2"/>
        <v>#DIV/0!</v>
      </c>
    </row>
    <row r="126" s="50" customFormat="1" ht="14.5" customHeight="1" spans="1:7">
      <c r="A126" s="66">
        <v>2011404</v>
      </c>
      <c r="B126" s="67">
        <f t="shared" si="3"/>
        <v>7</v>
      </c>
      <c r="C126" s="72" t="s">
        <v>82</v>
      </c>
      <c r="D126" s="73">
        <v>0</v>
      </c>
      <c r="E126" s="74"/>
      <c r="F126" s="74"/>
      <c r="G126" s="71" t="e">
        <f t="shared" si="2"/>
        <v>#DIV/0!</v>
      </c>
    </row>
    <row r="127" s="50" customFormat="1" ht="14.5" customHeight="1" spans="1:7">
      <c r="A127" s="66">
        <v>2011405</v>
      </c>
      <c r="B127" s="67">
        <f t="shared" si="3"/>
        <v>7</v>
      </c>
      <c r="C127" s="72" t="s">
        <v>83</v>
      </c>
      <c r="D127" s="73">
        <v>0</v>
      </c>
      <c r="E127" s="74"/>
      <c r="F127" s="74"/>
      <c r="G127" s="71" t="e">
        <f t="shared" si="2"/>
        <v>#DIV/0!</v>
      </c>
    </row>
    <row r="128" ht="14.5" customHeight="1" spans="1:7">
      <c r="A128" s="66">
        <v>2011408</v>
      </c>
      <c r="B128" s="67">
        <f t="shared" si="3"/>
        <v>7</v>
      </c>
      <c r="C128" s="72" t="s">
        <v>84</v>
      </c>
      <c r="D128" s="73">
        <v>0</v>
      </c>
      <c r="E128" s="74"/>
      <c r="F128" s="74"/>
      <c r="G128" s="71" t="e">
        <f t="shared" si="2"/>
        <v>#DIV/0!</v>
      </c>
    </row>
    <row r="129" ht="14.5" customHeight="1" spans="1:7">
      <c r="A129" s="66">
        <v>2011409</v>
      </c>
      <c r="B129" s="67">
        <f t="shared" si="3"/>
        <v>7</v>
      </c>
      <c r="C129" s="72" t="s">
        <v>85</v>
      </c>
      <c r="D129" s="73">
        <v>0</v>
      </c>
      <c r="E129" s="70"/>
      <c r="F129" s="74"/>
      <c r="G129" s="71" t="e">
        <f t="shared" si="2"/>
        <v>#DIV/0!</v>
      </c>
    </row>
    <row r="130" ht="14.5" customHeight="1" spans="1:7">
      <c r="A130" s="66">
        <v>2011410</v>
      </c>
      <c r="B130" s="67">
        <f t="shared" si="3"/>
        <v>7</v>
      </c>
      <c r="C130" s="72" t="s">
        <v>86</v>
      </c>
      <c r="D130" s="73">
        <v>0</v>
      </c>
      <c r="E130" s="74"/>
      <c r="F130" s="74"/>
      <c r="G130" s="71" t="e">
        <f t="shared" si="2"/>
        <v>#DIV/0!</v>
      </c>
    </row>
    <row r="131" ht="14.5" customHeight="1" spans="1:7">
      <c r="A131" s="66">
        <v>2011411</v>
      </c>
      <c r="B131" s="67">
        <f t="shared" si="3"/>
        <v>7</v>
      </c>
      <c r="C131" s="72" t="s">
        <v>87</v>
      </c>
      <c r="D131" s="73">
        <v>0</v>
      </c>
      <c r="E131" s="70"/>
      <c r="F131" s="74"/>
      <c r="G131" s="71" t="e">
        <f t="shared" si="2"/>
        <v>#DIV/0!</v>
      </c>
    </row>
    <row r="132" ht="14.5" customHeight="1" spans="1:7">
      <c r="A132" s="66">
        <v>2011450</v>
      </c>
      <c r="B132" s="67">
        <f t="shared" si="3"/>
        <v>7</v>
      </c>
      <c r="C132" s="72" t="s">
        <v>19</v>
      </c>
      <c r="D132" s="73">
        <v>0</v>
      </c>
      <c r="E132" s="74"/>
      <c r="F132" s="74"/>
      <c r="G132" s="71" t="e">
        <f t="shared" si="2"/>
        <v>#DIV/0!</v>
      </c>
    </row>
    <row r="133" ht="14.5" customHeight="1" spans="1:7">
      <c r="A133" s="66">
        <v>2011499</v>
      </c>
      <c r="B133" s="67">
        <f t="shared" si="3"/>
        <v>7</v>
      </c>
      <c r="C133" s="72" t="s">
        <v>88</v>
      </c>
      <c r="D133" s="73">
        <v>0</v>
      </c>
      <c r="E133" s="70"/>
      <c r="F133" s="74"/>
      <c r="G133" s="71" t="e">
        <f t="shared" si="2"/>
        <v>#DIV/0!</v>
      </c>
    </row>
    <row r="134" s="50" customFormat="1" ht="14.5" customHeight="1" spans="1:7">
      <c r="A134" s="66">
        <v>20123</v>
      </c>
      <c r="B134" s="67">
        <f t="shared" si="3"/>
        <v>5</v>
      </c>
      <c r="C134" s="68" t="s">
        <v>89</v>
      </c>
      <c r="D134" s="73">
        <v>0</v>
      </c>
      <c r="E134" s="74"/>
      <c r="F134" s="74">
        <f>SUM(F135:F140)</f>
        <v>0</v>
      </c>
      <c r="G134" s="71" t="e">
        <f t="shared" ref="G134:G197" si="4">(F134-D134)/F134*100</f>
        <v>#DIV/0!</v>
      </c>
    </row>
    <row r="135" ht="14.5" customHeight="1" spans="1:7">
      <c r="A135" s="66">
        <v>2012301</v>
      </c>
      <c r="B135" s="67">
        <f t="shared" ref="B135:B198" si="5">LEN(A135)</f>
        <v>7</v>
      </c>
      <c r="C135" s="72" t="s">
        <v>10</v>
      </c>
      <c r="D135" s="73">
        <v>0</v>
      </c>
      <c r="E135" s="74"/>
      <c r="F135" s="74"/>
      <c r="G135" s="71" t="e">
        <f t="shared" si="4"/>
        <v>#DIV/0!</v>
      </c>
    </row>
    <row r="136" ht="14.5" customHeight="1" spans="1:7">
      <c r="A136" s="66">
        <v>2012302</v>
      </c>
      <c r="B136" s="67">
        <f t="shared" si="5"/>
        <v>7</v>
      </c>
      <c r="C136" s="72" t="s">
        <v>11</v>
      </c>
      <c r="D136" s="73">
        <v>0</v>
      </c>
      <c r="E136" s="70"/>
      <c r="F136" s="74"/>
      <c r="G136" s="71" t="e">
        <f t="shared" si="4"/>
        <v>#DIV/0!</v>
      </c>
    </row>
    <row r="137" ht="14.5" customHeight="1" spans="1:7">
      <c r="A137" s="66">
        <v>2012303</v>
      </c>
      <c r="B137" s="67">
        <f t="shared" si="5"/>
        <v>7</v>
      </c>
      <c r="C137" s="72" t="s">
        <v>12</v>
      </c>
      <c r="D137" s="73">
        <v>0</v>
      </c>
      <c r="E137" s="74"/>
      <c r="F137" s="74"/>
      <c r="G137" s="71" t="e">
        <f t="shared" si="4"/>
        <v>#DIV/0!</v>
      </c>
    </row>
    <row r="138" s="50" customFormat="1" ht="14.5" customHeight="1" spans="1:7">
      <c r="A138" s="66">
        <v>2012304</v>
      </c>
      <c r="B138" s="67">
        <f t="shared" si="5"/>
        <v>7</v>
      </c>
      <c r="C138" s="72" t="s">
        <v>90</v>
      </c>
      <c r="D138" s="73">
        <v>0</v>
      </c>
      <c r="E138" s="74"/>
      <c r="F138" s="74"/>
      <c r="G138" s="71" t="e">
        <f t="shared" si="4"/>
        <v>#DIV/0!</v>
      </c>
    </row>
    <row r="139" ht="14.5" customHeight="1" spans="1:7">
      <c r="A139" s="66">
        <v>2012350</v>
      </c>
      <c r="B139" s="67">
        <f t="shared" si="5"/>
        <v>7</v>
      </c>
      <c r="C139" s="72" t="s">
        <v>19</v>
      </c>
      <c r="D139" s="73">
        <v>0</v>
      </c>
      <c r="E139" s="74"/>
      <c r="F139" s="74"/>
      <c r="G139" s="71" t="e">
        <f t="shared" si="4"/>
        <v>#DIV/0!</v>
      </c>
    </row>
    <row r="140" ht="14.5" customHeight="1" spans="1:7">
      <c r="A140" s="66">
        <v>2012399</v>
      </c>
      <c r="B140" s="67">
        <f t="shared" si="5"/>
        <v>7</v>
      </c>
      <c r="C140" s="72" t="s">
        <v>91</v>
      </c>
      <c r="D140" s="73">
        <v>0</v>
      </c>
      <c r="E140" s="74"/>
      <c r="F140" s="74"/>
      <c r="G140" s="71" t="e">
        <f t="shared" si="4"/>
        <v>#DIV/0!</v>
      </c>
    </row>
    <row r="141" ht="14.5" customHeight="1" spans="1:7">
      <c r="A141" s="66">
        <v>20125</v>
      </c>
      <c r="B141" s="67">
        <f t="shared" si="5"/>
        <v>5</v>
      </c>
      <c r="C141" s="68" t="s">
        <v>92</v>
      </c>
      <c r="D141" s="73">
        <v>0</v>
      </c>
      <c r="E141" s="74"/>
      <c r="F141" s="74">
        <f>SUM(F142:F148)</f>
        <v>0</v>
      </c>
      <c r="G141" s="71" t="e">
        <f t="shared" si="4"/>
        <v>#DIV/0!</v>
      </c>
    </row>
    <row r="142" s="50" customFormat="1" ht="14.5" customHeight="1" spans="1:7">
      <c r="A142" s="66">
        <v>2012501</v>
      </c>
      <c r="B142" s="67">
        <f t="shared" si="5"/>
        <v>7</v>
      </c>
      <c r="C142" s="72" t="s">
        <v>10</v>
      </c>
      <c r="D142" s="73">
        <v>0</v>
      </c>
      <c r="E142" s="70"/>
      <c r="F142" s="74"/>
      <c r="G142" s="71" t="e">
        <f t="shared" si="4"/>
        <v>#DIV/0!</v>
      </c>
    </row>
    <row r="143" ht="14.5" customHeight="1" spans="1:7">
      <c r="A143" s="66">
        <v>2012502</v>
      </c>
      <c r="B143" s="67">
        <f t="shared" si="5"/>
        <v>7</v>
      </c>
      <c r="C143" s="72" t="s">
        <v>11</v>
      </c>
      <c r="D143" s="73">
        <v>0</v>
      </c>
      <c r="E143" s="74"/>
      <c r="F143" s="74"/>
      <c r="G143" s="71" t="e">
        <f t="shared" si="4"/>
        <v>#DIV/0!</v>
      </c>
    </row>
    <row r="144" s="50" customFormat="1" ht="14.5" customHeight="1" spans="1:7">
      <c r="A144" s="66">
        <v>2012503</v>
      </c>
      <c r="B144" s="67">
        <f t="shared" si="5"/>
        <v>7</v>
      </c>
      <c r="C144" s="72" t="s">
        <v>12</v>
      </c>
      <c r="D144" s="73">
        <v>0</v>
      </c>
      <c r="E144" s="70"/>
      <c r="F144" s="74"/>
      <c r="G144" s="71" t="e">
        <f t="shared" si="4"/>
        <v>#DIV/0!</v>
      </c>
    </row>
    <row r="145" ht="14.5" customHeight="1" spans="1:7">
      <c r="A145" s="66">
        <v>2012504</v>
      </c>
      <c r="B145" s="67">
        <f t="shared" si="5"/>
        <v>7</v>
      </c>
      <c r="C145" s="72" t="s">
        <v>93</v>
      </c>
      <c r="D145" s="73">
        <v>0</v>
      </c>
      <c r="E145" s="70"/>
      <c r="F145" s="74"/>
      <c r="G145" s="71" t="e">
        <f t="shared" si="4"/>
        <v>#DIV/0!</v>
      </c>
    </row>
    <row r="146" ht="14.5" customHeight="1" spans="1:7">
      <c r="A146" s="66">
        <v>2012505</v>
      </c>
      <c r="B146" s="67">
        <f t="shared" si="5"/>
        <v>7</v>
      </c>
      <c r="C146" s="72" t="s">
        <v>94</v>
      </c>
      <c r="D146" s="73">
        <v>0</v>
      </c>
      <c r="E146" s="74"/>
      <c r="F146" s="74"/>
      <c r="G146" s="71" t="e">
        <f t="shared" si="4"/>
        <v>#DIV/0!</v>
      </c>
    </row>
    <row r="147" ht="14.5" customHeight="1" spans="1:7">
      <c r="A147" s="66">
        <v>2012550</v>
      </c>
      <c r="B147" s="67">
        <f t="shared" si="5"/>
        <v>7</v>
      </c>
      <c r="C147" s="72" t="s">
        <v>19</v>
      </c>
      <c r="D147" s="73">
        <v>0</v>
      </c>
      <c r="E147" s="74"/>
      <c r="F147" s="74"/>
      <c r="G147" s="71" t="e">
        <f t="shared" si="4"/>
        <v>#DIV/0!</v>
      </c>
    </row>
    <row r="148" s="50" customFormat="1" ht="14.5" customHeight="1" spans="1:7">
      <c r="A148" s="66">
        <v>2012599</v>
      </c>
      <c r="B148" s="67">
        <f t="shared" si="5"/>
        <v>7</v>
      </c>
      <c r="C148" s="72" t="s">
        <v>95</v>
      </c>
      <c r="D148" s="73">
        <v>0</v>
      </c>
      <c r="E148" s="74"/>
      <c r="F148" s="74"/>
      <c r="G148" s="71" t="e">
        <f t="shared" si="4"/>
        <v>#DIV/0!</v>
      </c>
    </row>
    <row r="149" ht="14.5" customHeight="1" spans="1:7">
      <c r="A149" s="66">
        <v>20126</v>
      </c>
      <c r="B149" s="67">
        <f t="shared" si="5"/>
        <v>5</v>
      </c>
      <c r="C149" s="68" t="s">
        <v>96</v>
      </c>
      <c r="D149" s="69">
        <v>200</v>
      </c>
      <c r="E149" s="70"/>
      <c r="F149" s="74">
        <f>SUM(F150:F154)</f>
        <v>228.22514</v>
      </c>
      <c r="G149" s="71">
        <f t="shared" si="4"/>
        <v>12.3672352660185</v>
      </c>
    </row>
    <row r="150" ht="14.5" customHeight="1" spans="1:7">
      <c r="A150" s="66">
        <v>2012601</v>
      </c>
      <c r="B150" s="67">
        <f t="shared" si="5"/>
        <v>7</v>
      </c>
      <c r="C150" s="72" t="s">
        <v>10</v>
      </c>
      <c r="D150" s="73">
        <v>200</v>
      </c>
      <c r="E150" s="74"/>
      <c r="F150" s="74">
        <f>VLOOKUP(A150,[1]表三汇总表!$A$10:$D$607,4,0)/10000</f>
        <v>228.22514</v>
      </c>
      <c r="G150" s="71">
        <f t="shared" si="4"/>
        <v>12.3672352660185</v>
      </c>
    </row>
    <row r="151" s="50" customFormat="1" ht="14.5" customHeight="1" spans="1:7">
      <c r="A151" s="66">
        <v>2012602</v>
      </c>
      <c r="B151" s="67">
        <f t="shared" si="5"/>
        <v>7</v>
      </c>
      <c r="C151" s="72" t="s">
        <v>11</v>
      </c>
      <c r="D151" s="73">
        <v>0</v>
      </c>
      <c r="E151" s="74"/>
      <c r="F151" s="74"/>
      <c r="G151" s="71" t="e">
        <f t="shared" si="4"/>
        <v>#DIV/0!</v>
      </c>
    </row>
    <row r="152" s="50" customFormat="1" ht="14.5" customHeight="1" spans="1:7">
      <c r="A152" s="66">
        <v>2012603</v>
      </c>
      <c r="B152" s="67">
        <f t="shared" si="5"/>
        <v>7</v>
      </c>
      <c r="C152" s="72" t="s">
        <v>12</v>
      </c>
      <c r="D152" s="73">
        <v>0</v>
      </c>
      <c r="E152" s="74"/>
      <c r="F152" s="74"/>
      <c r="G152" s="71" t="e">
        <f t="shared" si="4"/>
        <v>#DIV/0!</v>
      </c>
    </row>
    <row r="153" ht="14.5" customHeight="1" spans="1:7">
      <c r="A153" s="66">
        <v>2012604</v>
      </c>
      <c r="B153" s="67">
        <f t="shared" si="5"/>
        <v>7</v>
      </c>
      <c r="C153" s="72" t="s">
        <v>97</v>
      </c>
      <c r="D153" s="73">
        <v>0</v>
      </c>
      <c r="E153" s="70"/>
      <c r="F153" s="74"/>
      <c r="G153" s="71" t="e">
        <f t="shared" si="4"/>
        <v>#DIV/0!</v>
      </c>
    </row>
    <row r="154" ht="14.5" customHeight="1" spans="1:7">
      <c r="A154" s="66">
        <v>2012699</v>
      </c>
      <c r="B154" s="67">
        <f t="shared" si="5"/>
        <v>7</v>
      </c>
      <c r="C154" s="72" t="s">
        <v>98</v>
      </c>
      <c r="D154" s="73">
        <v>0</v>
      </c>
      <c r="E154" s="74"/>
      <c r="F154" s="74"/>
      <c r="G154" s="71" t="e">
        <f t="shared" si="4"/>
        <v>#DIV/0!</v>
      </c>
    </row>
    <row r="155" ht="14.5" customHeight="1" spans="1:7">
      <c r="A155" s="66">
        <v>20128</v>
      </c>
      <c r="B155" s="67">
        <f t="shared" si="5"/>
        <v>5</v>
      </c>
      <c r="C155" s="68" t="s">
        <v>99</v>
      </c>
      <c r="D155" s="69">
        <v>80</v>
      </c>
      <c r="E155" s="70"/>
      <c r="F155" s="74">
        <f>SUM(F156:F161)</f>
        <v>106.41077</v>
      </c>
      <c r="G155" s="71">
        <f t="shared" si="4"/>
        <v>24.8196399668943</v>
      </c>
    </row>
    <row r="156" ht="14.5" customHeight="1" spans="1:7">
      <c r="A156" s="66">
        <v>2012801</v>
      </c>
      <c r="B156" s="67">
        <f t="shared" si="5"/>
        <v>7</v>
      </c>
      <c r="C156" s="72" t="s">
        <v>10</v>
      </c>
      <c r="D156" s="73">
        <v>80</v>
      </c>
      <c r="E156" s="74"/>
      <c r="F156" s="74">
        <f>VLOOKUP(A156,[1]表三汇总表!$A$10:$D$607,4,0)/10000</f>
        <v>106.41077</v>
      </c>
      <c r="G156" s="71">
        <f t="shared" si="4"/>
        <v>24.8196399668943</v>
      </c>
    </row>
    <row r="157" ht="14.5" customHeight="1" spans="1:7">
      <c r="A157" s="66">
        <v>2012802</v>
      </c>
      <c r="B157" s="67">
        <f t="shared" si="5"/>
        <v>7</v>
      </c>
      <c r="C157" s="72" t="s">
        <v>11</v>
      </c>
      <c r="D157" s="73">
        <v>0</v>
      </c>
      <c r="E157" s="70"/>
      <c r="F157" s="74"/>
      <c r="G157" s="71" t="e">
        <f t="shared" si="4"/>
        <v>#DIV/0!</v>
      </c>
    </row>
    <row r="158" s="50" customFormat="1" ht="14.5" customHeight="1" spans="1:7">
      <c r="A158" s="66">
        <v>2012803</v>
      </c>
      <c r="B158" s="67">
        <f t="shared" si="5"/>
        <v>7</v>
      </c>
      <c r="C158" s="72" t="s">
        <v>12</v>
      </c>
      <c r="D158" s="73">
        <v>0</v>
      </c>
      <c r="E158" s="74"/>
      <c r="F158" s="74"/>
      <c r="G158" s="71" t="e">
        <f t="shared" si="4"/>
        <v>#DIV/0!</v>
      </c>
    </row>
    <row r="159" ht="14.5" customHeight="1" spans="1:7">
      <c r="A159" s="66">
        <v>2012804</v>
      </c>
      <c r="B159" s="67">
        <f t="shared" si="5"/>
        <v>7</v>
      </c>
      <c r="C159" s="72" t="s">
        <v>24</v>
      </c>
      <c r="D159" s="73">
        <v>0</v>
      </c>
      <c r="E159" s="74"/>
      <c r="F159" s="74"/>
      <c r="G159" s="71" t="e">
        <f t="shared" si="4"/>
        <v>#DIV/0!</v>
      </c>
    </row>
    <row r="160" ht="14.5" customHeight="1" spans="1:7">
      <c r="A160" s="66">
        <v>2012850</v>
      </c>
      <c r="B160" s="67">
        <f t="shared" si="5"/>
        <v>7</v>
      </c>
      <c r="C160" s="72" t="s">
        <v>19</v>
      </c>
      <c r="D160" s="73">
        <v>0</v>
      </c>
      <c r="E160" s="70"/>
      <c r="F160" s="74"/>
      <c r="G160" s="71" t="e">
        <f t="shared" si="4"/>
        <v>#DIV/0!</v>
      </c>
    </row>
    <row r="161" ht="14.5" customHeight="1" spans="1:7">
      <c r="A161" s="66">
        <v>2012899</v>
      </c>
      <c r="B161" s="67">
        <f t="shared" si="5"/>
        <v>7</v>
      </c>
      <c r="C161" s="72" t="s">
        <v>100</v>
      </c>
      <c r="D161" s="73">
        <v>0</v>
      </c>
      <c r="E161" s="74"/>
      <c r="F161" s="74"/>
      <c r="G161" s="71" t="e">
        <f t="shared" si="4"/>
        <v>#DIV/0!</v>
      </c>
    </row>
    <row r="162" s="50" customFormat="1" ht="14.5" customHeight="1" spans="1:7">
      <c r="A162" s="66">
        <v>20129</v>
      </c>
      <c r="B162" s="67">
        <f t="shared" si="5"/>
        <v>5</v>
      </c>
      <c r="C162" s="68" t="s">
        <v>101</v>
      </c>
      <c r="D162" s="73">
        <v>1887</v>
      </c>
      <c r="E162" s="74"/>
      <c r="F162" s="74">
        <f>SUM(F163:F168)</f>
        <v>1841.317852</v>
      </c>
      <c r="G162" s="71">
        <f t="shared" si="4"/>
        <v>-2.48094852012547</v>
      </c>
    </row>
    <row r="163" ht="14.5" customHeight="1" spans="1:7">
      <c r="A163" s="66">
        <v>2012901</v>
      </c>
      <c r="B163" s="67">
        <f t="shared" si="5"/>
        <v>7</v>
      </c>
      <c r="C163" s="72" t="s">
        <v>10</v>
      </c>
      <c r="D163" s="73">
        <v>1887</v>
      </c>
      <c r="E163" s="70"/>
      <c r="F163" s="74">
        <f>VLOOKUP(A163,[1]表三汇总表!$A$10:$D$607,4,0)/10000</f>
        <v>1841.317852</v>
      </c>
      <c r="G163" s="71">
        <f t="shared" si="4"/>
        <v>-2.48094852012547</v>
      </c>
    </row>
    <row r="164" ht="14.5" customHeight="1" spans="1:7">
      <c r="A164" s="66">
        <v>2012902</v>
      </c>
      <c r="B164" s="67">
        <f t="shared" si="5"/>
        <v>7</v>
      </c>
      <c r="C164" s="72" t="s">
        <v>11</v>
      </c>
      <c r="D164" s="73">
        <v>0</v>
      </c>
      <c r="E164" s="70"/>
      <c r="F164" s="74"/>
      <c r="G164" s="71" t="e">
        <f t="shared" si="4"/>
        <v>#DIV/0!</v>
      </c>
    </row>
    <row r="165" ht="14.5" customHeight="1" spans="1:7">
      <c r="A165" s="66">
        <v>2012903</v>
      </c>
      <c r="B165" s="67">
        <f t="shared" si="5"/>
        <v>7</v>
      </c>
      <c r="C165" s="72" t="s">
        <v>12</v>
      </c>
      <c r="D165" s="73">
        <v>0</v>
      </c>
      <c r="E165" s="74"/>
      <c r="F165" s="74"/>
      <c r="G165" s="71" t="e">
        <f t="shared" si="4"/>
        <v>#DIV/0!</v>
      </c>
    </row>
    <row r="166" ht="14.5" customHeight="1" spans="1:7">
      <c r="A166" s="66">
        <v>2012906</v>
      </c>
      <c r="B166" s="67">
        <f t="shared" si="5"/>
        <v>7</v>
      </c>
      <c r="C166" s="72" t="s">
        <v>102</v>
      </c>
      <c r="D166" s="73">
        <v>0</v>
      </c>
      <c r="E166" s="74"/>
      <c r="F166" s="74"/>
      <c r="G166" s="71" t="e">
        <f t="shared" si="4"/>
        <v>#DIV/0!</v>
      </c>
    </row>
    <row r="167" ht="14.5" customHeight="1" spans="1:7">
      <c r="A167" s="66">
        <v>2012950</v>
      </c>
      <c r="B167" s="67">
        <f t="shared" si="5"/>
        <v>7</v>
      </c>
      <c r="C167" s="72" t="s">
        <v>19</v>
      </c>
      <c r="D167" s="73">
        <v>0</v>
      </c>
      <c r="E167" s="74"/>
      <c r="F167" s="74"/>
      <c r="G167" s="71" t="e">
        <f t="shared" si="4"/>
        <v>#DIV/0!</v>
      </c>
    </row>
    <row r="168" s="50" customFormat="1" ht="14.5" customHeight="1" spans="1:7">
      <c r="A168" s="66">
        <v>2012999</v>
      </c>
      <c r="B168" s="67">
        <f t="shared" si="5"/>
        <v>7</v>
      </c>
      <c r="C168" s="72" t="s">
        <v>103</v>
      </c>
      <c r="D168" s="73">
        <v>0</v>
      </c>
      <c r="E168" s="74"/>
      <c r="F168" s="74"/>
      <c r="G168" s="71" t="e">
        <f t="shared" si="4"/>
        <v>#DIV/0!</v>
      </c>
    </row>
    <row r="169" s="50" customFormat="1" ht="14.5" customHeight="1" spans="1:7">
      <c r="A169" s="66">
        <v>20131</v>
      </c>
      <c r="B169" s="67">
        <f t="shared" si="5"/>
        <v>5</v>
      </c>
      <c r="C169" s="68" t="s">
        <v>104</v>
      </c>
      <c r="D169" s="69">
        <v>1024</v>
      </c>
      <c r="E169" s="74"/>
      <c r="F169" s="74">
        <f>SUM(F170:F175)</f>
        <v>1000.695556</v>
      </c>
      <c r="G169" s="71">
        <f t="shared" si="4"/>
        <v>-2.32882457209593</v>
      </c>
    </row>
    <row r="170" s="50" customFormat="1" ht="14.5" customHeight="1" spans="1:7">
      <c r="A170" s="66">
        <v>2013101</v>
      </c>
      <c r="B170" s="67">
        <f t="shared" si="5"/>
        <v>7</v>
      </c>
      <c r="C170" s="72" t="s">
        <v>10</v>
      </c>
      <c r="D170" s="73">
        <v>1024</v>
      </c>
      <c r="E170" s="74"/>
      <c r="F170" s="74">
        <f>VLOOKUP(A170,[1]表三汇总表!$A$10:$D$607,4,0)/10000</f>
        <v>1000.695556</v>
      </c>
      <c r="G170" s="71">
        <f t="shared" si="4"/>
        <v>-2.32882457209593</v>
      </c>
    </row>
    <row r="171" ht="14.5" customHeight="1" spans="1:7">
      <c r="A171" s="66">
        <v>2013102</v>
      </c>
      <c r="B171" s="67">
        <f t="shared" si="5"/>
        <v>7</v>
      </c>
      <c r="C171" s="72" t="s">
        <v>11</v>
      </c>
      <c r="D171" s="73">
        <v>0</v>
      </c>
      <c r="E171" s="74"/>
      <c r="F171" s="74"/>
      <c r="G171" s="71" t="e">
        <f t="shared" si="4"/>
        <v>#DIV/0!</v>
      </c>
    </row>
    <row r="172" ht="14.5" customHeight="1" spans="1:7">
      <c r="A172" s="66">
        <v>2013103</v>
      </c>
      <c r="B172" s="67">
        <f t="shared" si="5"/>
        <v>7</v>
      </c>
      <c r="C172" s="72" t="s">
        <v>12</v>
      </c>
      <c r="D172" s="73">
        <v>0</v>
      </c>
      <c r="E172" s="74"/>
      <c r="F172" s="74"/>
      <c r="G172" s="71" t="e">
        <f t="shared" si="4"/>
        <v>#DIV/0!</v>
      </c>
    </row>
    <row r="173" ht="14.5" customHeight="1" spans="1:7">
      <c r="A173" s="66">
        <v>2013105</v>
      </c>
      <c r="B173" s="67">
        <f t="shared" si="5"/>
        <v>7</v>
      </c>
      <c r="C173" s="72" t="s">
        <v>105</v>
      </c>
      <c r="D173" s="73">
        <v>0</v>
      </c>
      <c r="E173" s="74"/>
      <c r="F173" s="74"/>
      <c r="G173" s="71" t="e">
        <f t="shared" si="4"/>
        <v>#DIV/0!</v>
      </c>
    </row>
    <row r="174" s="50" customFormat="1" ht="14.5" customHeight="1" spans="1:7">
      <c r="A174" s="66">
        <v>2013150</v>
      </c>
      <c r="B174" s="67">
        <f t="shared" si="5"/>
        <v>7</v>
      </c>
      <c r="C174" s="72" t="s">
        <v>19</v>
      </c>
      <c r="D174" s="73">
        <v>0</v>
      </c>
      <c r="E174" s="70"/>
      <c r="F174" s="74"/>
      <c r="G174" s="71" t="e">
        <f t="shared" si="4"/>
        <v>#DIV/0!</v>
      </c>
    </row>
    <row r="175" ht="14.5" customHeight="1" spans="1:7">
      <c r="A175" s="66">
        <v>2013199</v>
      </c>
      <c r="B175" s="67">
        <f t="shared" si="5"/>
        <v>7</v>
      </c>
      <c r="C175" s="72" t="s">
        <v>106</v>
      </c>
      <c r="D175" s="73">
        <v>0</v>
      </c>
      <c r="E175" s="74"/>
      <c r="F175" s="74"/>
      <c r="G175" s="71" t="e">
        <f t="shared" si="4"/>
        <v>#DIV/0!</v>
      </c>
    </row>
    <row r="176" ht="14.5" customHeight="1" spans="1:7">
      <c r="A176" s="66">
        <v>20132</v>
      </c>
      <c r="B176" s="67">
        <f t="shared" si="5"/>
        <v>5</v>
      </c>
      <c r="C176" s="68" t="s">
        <v>107</v>
      </c>
      <c r="D176" s="73">
        <v>3101</v>
      </c>
      <c r="E176" s="74"/>
      <c r="F176" s="74">
        <f>SUM(F177:F182)</f>
        <v>2908.744544</v>
      </c>
      <c r="G176" s="71">
        <f t="shared" si="4"/>
        <v>-6.60956825502514</v>
      </c>
    </row>
    <row r="177" ht="14.5" customHeight="1" spans="1:7">
      <c r="A177" s="66">
        <v>2013201</v>
      </c>
      <c r="B177" s="67">
        <f t="shared" si="5"/>
        <v>7</v>
      </c>
      <c r="C177" s="72" t="s">
        <v>10</v>
      </c>
      <c r="D177" s="73">
        <v>3101</v>
      </c>
      <c r="E177" s="74"/>
      <c r="F177" s="74">
        <f>VLOOKUP(A177,[1]表三汇总表!$A$10:$D$607,4,0)/10000</f>
        <v>2908.744544</v>
      </c>
      <c r="G177" s="71">
        <f t="shared" si="4"/>
        <v>-6.60956825502514</v>
      </c>
    </row>
    <row r="178" ht="14.5" customHeight="1" spans="1:7">
      <c r="A178" s="66">
        <v>2013202</v>
      </c>
      <c r="B178" s="67">
        <f t="shared" si="5"/>
        <v>7</v>
      </c>
      <c r="C178" s="72" t="s">
        <v>11</v>
      </c>
      <c r="D178" s="73">
        <v>0</v>
      </c>
      <c r="E178" s="70"/>
      <c r="F178" s="74"/>
      <c r="G178" s="71" t="e">
        <f t="shared" si="4"/>
        <v>#DIV/0!</v>
      </c>
    </row>
    <row r="179" ht="14.5" customHeight="1" spans="1:7">
      <c r="A179" s="66">
        <v>2013203</v>
      </c>
      <c r="B179" s="67">
        <f t="shared" si="5"/>
        <v>7</v>
      </c>
      <c r="C179" s="72" t="s">
        <v>12</v>
      </c>
      <c r="D179" s="73">
        <v>0</v>
      </c>
      <c r="E179" s="74"/>
      <c r="F179" s="74"/>
      <c r="G179" s="71" t="e">
        <f t="shared" si="4"/>
        <v>#DIV/0!</v>
      </c>
    </row>
    <row r="180" s="50" customFormat="1" ht="14.5" customHeight="1" spans="1:7">
      <c r="A180" s="66">
        <v>2013204</v>
      </c>
      <c r="B180" s="67">
        <f t="shared" si="5"/>
        <v>7</v>
      </c>
      <c r="C180" s="72" t="s">
        <v>108</v>
      </c>
      <c r="D180" s="73">
        <v>0</v>
      </c>
      <c r="E180" s="70"/>
      <c r="F180" s="74"/>
      <c r="G180" s="71" t="e">
        <f t="shared" si="4"/>
        <v>#DIV/0!</v>
      </c>
    </row>
    <row r="181" ht="14.5" customHeight="1" spans="1:7">
      <c r="A181" s="66">
        <v>2013250</v>
      </c>
      <c r="B181" s="67">
        <f t="shared" si="5"/>
        <v>7</v>
      </c>
      <c r="C181" s="72" t="s">
        <v>19</v>
      </c>
      <c r="D181" s="73">
        <v>0</v>
      </c>
      <c r="E181" s="74"/>
      <c r="F181" s="74"/>
      <c r="G181" s="71" t="e">
        <f t="shared" si="4"/>
        <v>#DIV/0!</v>
      </c>
    </row>
    <row r="182" ht="14.5" customHeight="1" spans="1:7">
      <c r="A182" s="66">
        <v>2013299</v>
      </c>
      <c r="B182" s="67">
        <f t="shared" si="5"/>
        <v>7</v>
      </c>
      <c r="C182" s="72" t="s">
        <v>109</v>
      </c>
      <c r="D182" s="73">
        <v>0</v>
      </c>
      <c r="E182" s="70"/>
      <c r="F182" s="74"/>
      <c r="G182" s="71" t="e">
        <f t="shared" si="4"/>
        <v>#DIV/0!</v>
      </c>
    </row>
    <row r="183" ht="14.5" customHeight="1" spans="1:7">
      <c r="A183" s="66">
        <v>20133</v>
      </c>
      <c r="B183" s="67">
        <f t="shared" si="5"/>
        <v>5</v>
      </c>
      <c r="C183" s="68" t="s">
        <v>110</v>
      </c>
      <c r="D183" s="73">
        <v>1626</v>
      </c>
      <c r="E183" s="74"/>
      <c r="F183" s="74">
        <f>SUM(F184:F189)</f>
        <v>1373.630304</v>
      </c>
      <c r="G183" s="71">
        <f t="shared" si="4"/>
        <v>-18.372461299456</v>
      </c>
    </row>
    <row r="184" ht="14.5" customHeight="1" spans="1:7">
      <c r="A184" s="66">
        <v>2013301</v>
      </c>
      <c r="B184" s="67">
        <f t="shared" si="5"/>
        <v>7</v>
      </c>
      <c r="C184" s="72" t="s">
        <v>10</v>
      </c>
      <c r="D184" s="73">
        <v>1626</v>
      </c>
      <c r="E184" s="74"/>
      <c r="F184" s="74">
        <f>VLOOKUP(A184,[1]表三汇总表!$A$10:$D$607,4,0)/10000</f>
        <v>1373.630304</v>
      </c>
      <c r="G184" s="71">
        <f t="shared" si="4"/>
        <v>-18.372461299456</v>
      </c>
    </row>
    <row r="185" ht="14.5" customHeight="1" spans="1:7">
      <c r="A185" s="66">
        <v>2013302</v>
      </c>
      <c r="B185" s="67">
        <f t="shared" si="5"/>
        <v>7</v>
      </c>
      <c r="C185" s="72" t="s">
        <v>11</v>
      </c>
      <c r="D185" s="73">
        <v>0</v>
      </c>
      <c r="E185" s="70"/>
      <c r="F185" s="74"/>
      <c r="G185" s="71" t="e">
        <f t="shared" si="4"/>
        <v>#DIV/0!</v>
      </c>
    </row>
    <row r="186" ht="14.5" customHeight="1" spans="1:7">
      <c r="A186" s="66">
        <v>2013303</v>
      </c>
      <c r="B186" s="67">
        <f t="shared" si="5"/>
        <v>7</v>
      </c>
      <c r="C186" s="72" t="s">
        <v>12</v>
      </c>
      <c r="D186" s="73">
        <v>0</v>
      </c>
      <c r="E186" s="74"/>
      <c r="F186" s="74"/>
      <c r="G186" s="71" t="e">
        <f t="shared" si="4"/>
        <v>#DIV/0!</v>
      </c>
    </row>
    <row r="187" ht="14.5" customHeight="1" spans="1:7">
      <c r="A187" s="66">
        <v>2013304</v>
      </c>
      <c r="B187" s="67">
        <f t="shared" si="5"/>
        <v>7</v>
      </c>
      <c r="C187" s="72" t="s">
        <v>111</v>
      </c>
      <c r="D187" s="73">
        <v>0</v>
      </c>
      <c r="E187" s="74"/>
      <c r="F187" s="74"/>
      <c r="G187" s="71" t="e">
        <f t="shared" si="4"/>
        <v>#DIV/0!</v>
      </c>
    </row>
    <row r="188" ht="14.5" customHeight="1" spans="1:7">
      <c r="A188" s="66">
        <v>2013350</v>
      </c>
      <c r="B188" s="67">
        <f t="shared" si="5"/>
        <v>7</v>
      </c>
      <c r="C188" s="72" t="s">
        <v>19</v>
      </c>
      <c r="D188" s="73">
        <v>0</v>
      </c>
      <c r="E188" s="70"/>
      <c r="F188" s="74"/>
      <c r="G188" s="71" t="e">
        <f t="shared" si="4"/>
        <v>#DIV/0!</v>
      </c>
    </row>
    <row r="189" ht="14.5" customHeight="1" spans="1:7">
      <c r="A189" s="66">
        <v>2013399</v>
      </c>
      <c r="B189" s="67">
        <f t="shared" si="5"/>
        <v>7</v>
      </c>
      <c r="C189" s="72" t="s">
        <v>112</v>
      </c>
      <c r="D189" s="73">
        <v>0</v>
      </c>
      <c r="E189" s="70"/>
      <c r="F189" s="74"/>
      <c r="G189" s="71" t="e">
        <f t="shared" si="4"/>
        <v>#DIV/0!</v>
      </c>
    </row>
    <row r="190" s="50" customFormat="1" ht="14.5" customHeight="1" spans="1:7">
      <c r="A190" s="66">
        <v>20134</v>
      </c>
      <c r="B190" s="67">
        <f t="shared" si="5"/>
        <v>5</v>
      </c>
      <c r="C190" s="68" t="s">
        <v>113</v>
      </c>
      <c r="D190" s="69">
        <v>387</v>
      </c>
      <c r="E190" s="74"/>
      <c r="F190" s="74">
        <f>SUM(F191:F197)</f>
        <v>407.23436</v>
      </c>
      <c r="G190" s="71">
        <f t="shared" si="4"/>
        <v>4.96872611633262</v>
      </c>
    </row>
    <row r="191" ht="14.5" customHeight="1" spans="1:7">
      <c r="A191" s="66">
        <v>2013401</v>
      </c>
      <c r="B191" s="67">
        <f t="shared" si="5"/>
        <v>7</v>
      </c>
      <c r="C191" s="72" t="s">
        <v>10</v>
      </c>
      <c r="D191" s="73">
        <v>387</v>
      </c>
      <c r="E191" s="74"/>
      <c r="F191" s="74">
        <f>VLOOKUP(A191,[1]表三汇总表!$A$10:$D$607,4,0)/10000</f>
        <v>407.23436</v>
      </c>
      <c r="G191" s="71">
        <f t="shared" si="4"/>
        <v>4.96872611633262</v>
      </c>
    </row>
    <row r="192" ht="14.5" customHeight="1" spans="1:7">
      <c r="A192" s="66">
        <v>2013402</v>
      </c>
      <c r="B192" s="67">
        <f t="shared" si="5"/>
        <v>7</v>
      </c>
      <c r="C192" s="72" t="s">
        <v>11</v>
      </c>
      <c r="D192" s="73">
        <v>0</v>
      </c>
      <c r="E192" s="74"/>
      <c r="F192" s="74"/>
      <c r="G192" s="71" t="e">
        <f t="shared" si="4"/>
        <v>#DIV/0!</v>
      </c>
    </row>
    <row r="193" ht="14.5" customHeight="1" spans="1:7">
      <c r="A193" s="66">
        <v>2013403</v>
      </c>
      <c r="B193" s="67">
        <f t="shared" si="5"/>
        <v>7</v>
      </c>
      <c r="C193" s="72" t="s">
        <v>12</v>
      </c>
      <c r="D193" s="73">
        <v>0</v>
      </c>
      <c r="E193" s="74"/>
      <c r="F193" s="74"/>
      <c r="G193" s="71" t="e">
        <f t="shared" si="4"/>
        <v>#DIV/0!</v>
      </c>
    </row>
    <row r="194" ht="14.5" customHeight="1" spans="1:7">
      <c r="A194" s="66">
        <v>2013404</v>
      </c>
      <c r="B194" s="67">
        <f t="shared" si="5"/>
        <v>7</v>
      </c>
      <c r="C194" s="72" t="s">
        <v>114</v>
      </c>
      <c r="D194" s="73">
        <v>0</v>
      </c>
      <c r="E194" s="74"/>
      <c r="F194" s="74"/>
      <c r="G194" s="71" t="e">
        <f t="shared" si="4"/>
        <v>#DIV/0!</v>
      </c>
    </row>
    <row r="195" ht="14.5" customHeight="1" spans="1:7">
      <c r="A195" s="66">
        <v>2013405</v>
      </c>
      <c r="B195" s="67">
        <f t="shared" si="5"/>
        <v>7</v>
      </c>
      <c r="C195" s="72" t="s">
        <v>115</v>
      </c>
      <c r="D195" s="73">
        <v>0</v>
      </c>
      <c r="E195" s="70"/>
      <c r="F195" s="74"/>
      <c r="G195" s="71" t="e">
        <f t="shared" si="4"/>
        <v>#DIV/0!</v>
      </c>
    </row>
    <row r="196" s="50" customFormat="1" ht="14.5" customHeight="1" spans="1:7">
      <c r="A196" s="66">
        <v>2013450</v>
      </c>
      <c r="B196" s="67">
        <f t="shared" si="5"/>
        <v>7</v>
      </c>
      <c r="C196" s="72" t="s">
        <v>19</v>
      </c>
      <c r="D196" s="73">
        <v>0</v>
      </c>
      <c r="E196" s="74"/>
      <c r="F196" s="74"/>
      <c r="G196" s="71" t="e">
        <f t="shared" si="4"/>
        <v>#DIV/0!</v>
      </c>
    </row>
    <row r="197" ht="14.5" customHeight="1" spans="1:7">
      <c r="A197" s="66">
        <v>2013499</v>
      </c>
      <c r="B197" s="67">
        <f t="shared" si="5"/>
        <v>7</v>
      </c>
      <c r="C197" s="72" t="s">
        <v>116</v>
      </c>
      <c r="D197" s="73">
        <v>0</v>
      </c>
      <c r="E197" s="74"/>
      <c r="F197" s="74"/>
      <c r="G197" s="71" t="e">
        <f t="shared" si="4"/>
        <v>#DIV/0!</v>
      </c>
    </row>
    <row r="198" s="50" customFormat="1" ht="14.5" customHeight="1" spans="1:7">
      <c r="A198" s="66">
        <v>20135</v>
      </c>
      <c r="B198" s="67">
        <f t="shared" si="5"/>
        <v>5</v>
      </c>
      <c r="C198" s="68" t="s">
        <v>117</v>
      </c>
      <c r="D198" s="73">
        <v>0</v>
      </c>
      <c r="E198" s="74"/>
      <c r="F198" s="70">
        <f>SUM(F199:F203)</f>
        <v>0</v>
      </c>
      <c r="G198" s="71" t="e">
        <f t="shared" ref="G198:G261" si="6">(F198-D198)/F198*100</f>
        <v>#DIV/0!</v>
      </c>
    </row>
    <row r="199" ht="14.5" customHeight="1" spans="1:7">
      <c r="A199" s="66">
        <v>2013501</v>
      </c>
      <c r="B199" s="67">
        <f t="shared" ref="B199:B262" si="7">LEN(A199)</f>
        <v>7</v>
      </c>
      <c r="C199" s="72" t="s">
        <v>10</v>
      </c>
      <c r="D199" s="73">
        <v>0</v>
      </c>
      <c r="E199" s="70"/>
      <c r="F199" s="74"/>
      <c r="G199" s="71" t="e">
        <f t="shared" si="6"/>
        <v>#DIV/0!</v>
      </c>
    </row>
    <row r="200" ht="14.5" customHeight="1" spans="1:7">
      <c r="A200" s="66">
        <v>2013502</v>
      </c>
      <c r="B200" s="67">
        <f t="shared" si="7"/>
        <v>7</v>
      </c>
      <c r="C200" s="72" t="s">
        <v>11</v>
      </c>
      <c r="D200" s="73">
        <v>0</v>
      </c>
      <c r="E200" s="74"/>
      <c r="F200" s="74"/>
      <c r="G200" s="71" t="e">
        <f t="shared" si="6"/>
        <v>#DIV/0!</v>
      </c>
    </row>
    <row r="201" s="50" customFormat="1" ht="14.5" customHeight="1" spans="1:7">
      <c r="A201" s="66">
        <v>2013503</v>
      </c>
      <c r="B201" s="67">
        <f t="shared" si="7"/>
        <v>7</v>
      </c>
      <c r="C201" s="72" t="s">
        <v>12</v>
      </c>
      <c r="D201" s="73">
        <v>0</v>
      </c>
      <c r="E201" s="74"/>
      <c r="F201" s="74"/>
      <c r="G201" s="71" t="e">
        <f t="shared" si="6"/>
        <v>#DIV/0!</v>
      </c>
    </row>
    <row r="202" ht="14.5" customHeight="1" spans="1:7">
      <c r="A202" s="66">
        <v>2013550</v>
      </c>
      <c r="B202" s="67">
        <f t="shared" si="7"/>
        <v>7</v>
      </c>
      <c r="C202" s="72" t="s">
        <v>19</v>
      </c>
      <c r="D202" s="73">
        <v>0</v>
      </c>
      <c r="E202" s="74"/>
      <c r="F202" s="74"/>
      <c r="G202" s="71" t="e">
        <f t="shared" si="6"/>
        <v>#DIV/0!</v>
      </c>
    </row>
    <row r="203" s="50" customFormat="1" ht="14.5" customHeight="1" spans="1:7">
      <c r="A203" s="66">
        <v>2013599</v>
      </c>
      <c r="B203" s="67">
        <f t="shared" si="7"/>
        <v>7</v>
      </c>
      <c r="C203" s="72" t="s">
        <v>118</v>
      </c>
      <c r="D203" s="73">
        <v>0</v>
      </c>
      <c r="E203" s="74"/>
      <c r="F203" s="74"/>
      <c r="G203" s="71" t="e">
        <f t="shared" si="6"/>
        <v>#DIV/0!</v>
      </c>
    </row>
    <row r="204" ht="14.5" customHeight="1" spans="1:7">
      <c r="A204" s="66">
        <v>20136</v>
      </c>
      <c r="B204" s="67">
        <f t="shared" si="7"/>
        <v>5</v>
      </c>
      <c r="C204" s="68" t="s">
        <v>119</v>
      </c>
      <c r="D204" s="73">
        <v>3806</v>
      </c>
      <c r="E204" s="74"/>
      <c r="F204" s="74">
        <f>SUM(F205:F209)</f>
        <v>3894.257216</v>
      </c>
      <c r="G204" s="71">
        <f t="shared" si="6"/>
        <v>2.26634274791569</v>
      </c>
    </row>
    <row r="205" ht="14.5" customHeight="1" spans="1:7">
      <c r="A205" s="66">
        <v>2013601</v>
      </c>
      <c r="B205" s="67">
        <f t="shared" si="7"/>
        <v>7</v>
      </c>
      <c r="C205" s="72" t="s">
        <v>10</v>
      </c>
      <c r="D205" s="73">
        <v>3806</v>
      </c>
      <c r="E205" s="74"/>
      <c r="F205" s="74">
        <f>VLOOKUP(A205,[1]表三汇总表!$A$10:$D$607,4,0)/10000</f>
        <v>3894.257216</v>
      </c>
      <c r="G205" s="71">
        <f t="shared" si="6"/>
        <v>2.26634274791569</v>
      </c>
    </row>
    <row r="206" s="50" customFormat="1" ht="14.5" customHeight="1" spans="1:7">
      <c r="A206" s="66">
        <v>2013602</v>
      </c>
      <c r="B206" s="67">
        <f t="shared" si="7"/>
        <v>7</v>
      </c>
      <c r="C206" s="72" t="s">
        <v>11</v>
      </c>
      <c r="D206" s="73">
        <v>0</v>
      </c>
      <c r="E206" s="70"/>
      <c r="F206" s="74"/>
      <c r="G206" s="71" t="e">
        <f t="shared" si="6"/>
        <v>#DIV/0!</v>
      </c>
    </row>
    <row r="207" ht="14.5" customHeight="1" spans="1:7">
      <c r="A207" s="66">
        <v>2013603</v>
      </c>
      <c r="B207" s="67">
        <f t="shared" si="7"/>
        <v>7</v>
      </c>
      <c r="C207" s="72" t="s">
        <v>12</v>
      </c>
      <c r="D207" s="73">
        <v>0</v>
      </c>
      <c r="E207" s="74"/>
      <c r="F207" s="74"/>
      <c r="G207" s="71" t="e">
        <f t="shared" si="6"/>
        <v>#DIV/0!</v>
      </c>
    </row>
    <row r="208" ht="14.5" customHeight="1" spans="1:7">
      <c r="A208" s="66">
        <v>2013650</v>
      </c>
      <c r="B208" s="67">
        <f t="shared" si="7"/>
        <v>7</v>
      </c>
      <c r="C208" s="72" t="s">
        <v>19</v>
      </c>
      <c r="D208" s="73">
        <v>0</v>
      </c>
      <c r="E208" s="70"/>
      <c r="F208" s="74"/>
      <c r="G208" s="71" t="e">
        <f t="shared" si="6"/>
        <v>#DIV/0!</v>
      </c>
    </row>
    <row r="209" s="50" customFormat="1" ht="14.5" customHeight="1" spans="1:7">
      <c r="A209" s="66">
        <v>2013699</v>
      </c>
      <c r="B209" s="67">
        <f t="shared" si="7"/>
        <v>7</v>
      </c>
      <c r="C209" s="72" t="s">
        <v>120</v>
      </c>
      <c r="D209" s="73">
        <v>0</v>
      </c>
      <c r="E209" s="74"/>
      <c r="F209" s="74"/>
      <c r="G209" s="71" t="e">
        <f t="shared" si="6"/>
        <v>#DIV/0!</v>
      </c>
    </row>
    <row r="210" ht="14.5" customHeight="1" spans="1:7">
      <c r="A210" s="66">
        <v>20137</v>
      </c>
      <c r="B210" s="67">
        <f t="shared" si="7"/>
        <v>5</v>
      </c>
      <c r="C210" s="68" t="s">
        <v>121</v>
      </c>
      <c r="D210" s="73">
        <v>0</v>
      </c>
      <c r="E210" s="74"/>
      <c r="F210" s="74">
        <f>SUM(F211:F216)</f>
        <v>0</v>
      </c>
      <c r="G210" s="71" t="e">
        <f t="shared" si="6"/>
        <v>#DIV/0!</v>
      </c>
    </row>
    <row r="211" ht="14.5" customHeight="1" spans="1:7">
      <c r="A211" s="66">
        <v>2013701</v>
      </c>
      <c r="B211" s="67">
        <f t="shared" si="7"/>
        <v>7</v>
      </c>
      <c r="C211" s="72" t="s">
        <v>10</v>
      </c>
      <c r="D211" s="73">
        <v>0</v>
      </c>
      <c r="E211" s="74"/>
      <c r="F211" s="74"/>
      <c r="G211" s="71" t="e">
        <f t="shared" si="6"/>
        <v>#DIV/0!</v>
      </c>
    </row>
    <row r="212" ht="14.5" customHeight="1" spans="1:7">
      <c r="A212" s="66">
        <v>2013702</v>
      </c>
      <c r="B212" s="67">
        <f t="shared" si="7"/>
        <v>7</v>
      </c>
      <c r="C212" s="72" t="s">
        <v>11</v>
      </c>
      <c r="D212" s="73">
        <v>0</v>
      </c>
      <c r="E212" s="74"/>
      <c r="F212" s="74"/>
      <c r="G212" s="71" t="e">
        <f t="shared" si="6"/>
        <v>#DIV/0!</v>
      </c>
    </row>
    <row r="213" s="50" customFormat="1" ht="14.5" customHeight="1" spans="1:7">
      <c r="A213" s="66">
        <v>2013703</v>
      </c>
      <c r="B213" s="67">
        <f t="shared" si="7"/>
        <v>7</v>
      </c>
      <c r="C213" s="72" t="s">
        <v>12</v>
      </c>
      <c r="D213" s="73">
        <v>0</v>
      </c>
      <c r="E213" s="74"/>
      <c r="F213" s="74"/>
      <c r="G213" s="71" t="e">
        <f t="shared" si="6"/>
        <v>#DIV/0!</v>
      </c>
    </row>
    <row r="214" ht="14.5" customHeight="1" spans="1:7">
      <c r="A214" s="66">
        <v>2013704</v>
      </c>
      <c r="B214" s="67">
        <f t="shared" si="7"/>
        <v>7</v>
      </c>
      <c r="C214" s="72" t="s">
        <v>122</v>
      </c>
      <c r="D214" s="73">
        <v>0</v>
      </c>
      <c r="E214" s="74"/>
      <c r="F214" s="74"/>
      <c r="G214" s="71" t="e">
        <f t="shared" si="6"/>
        <v>#DIV/0!</v>
      </c>
    </row>
    <row r="215" ht="14.5" customHeight="1" spans="1:7">
      <c r="A215" s="66">
        <v>2013750</v>
      </c>
      <c r="B215" s="67">
        <f t="shared" si="7"/>
        <v>7</v>
      </c>
      <c r="C215" s="72" t="s">
        <v>19</v>
      </c>
      <c r="D215" s="73">
        <v>0</v>
      </c>
      <c r="E215" s="70"/>
      <c r="F215" s="74"/>
      <c r="G215" s="71" t="e">
        <f t="shared" si="6"/>
        <v>#DIV/0!</v>
      </c>
    </row>
    <row r="216" ht="14.5" customHeight="1" spans="1:7">
      <c r="A216" s="66">
        <v>2013799</v>
      </c>
      <c r="B216" s="67">
        <f t="shared" si="7"/>
        <v>7</v>
      </c>
      <c r="C216" s="72" t="s">
        <v>123</v>
      </c>
      <c r="D216" s="73">
        <v>0</v>
      </c>
      <c r="E216" s="74"/>
      <c r="F216" s="74"/>
      <c r="G216" s="71" t="e">
        <f t="shared" si="6"/>
        <v>#DIV/0!</v>
      </c>
    </row>
    <row r="217" ht="14.5" customHeight="1" spans="1:7">
      <c r="A217" s="66">
        <v>20138</v>
      </c>
      <c r="B217" s="67">
        <f t="shared" si="7"/>
        <v>5</v>
      </c>
      <c r="C217" s="68" t="s">
        <v>124</v>
      </c>
      <c r="D217" s="69">
        <v>2459</v>
      </c>
      <c r="E217" s="74"/>
      <c r="F217" s="74">
        <f>SUM(F218:F231)</f>
        <v>2299.32566</v>
      </c>
      <c r="G217" s="71">
        <f t="shared" si="6"/>
        <v>-6.94439864599258</v>
      </c>
    </row>
    <row r="218" ht="14.5" customHeight="1" spans="1:7">
      <c r="A218" s="66">
        <v>2013801</v>
      </c>
      <c r="B218" s="67">
        <f t="shared" si="7"/>
        <v>7</v>
      </c>
      <c r="C218" s="72" t="s">
        <v>10</v>
      </c>
      <c r="D218" s="73">
        <v>2459</v>
      </c>
      <c r="E218" s="74"/>
      <c r="F218" s="74">
        <f>VLOOKUP(A218,[1]表三汇总表!$A$10:$D$607,4,0)/10000</f>
        <v>2299.32566</v>
      </c>
      <c r="G218" s="71">
        <f t="shared" si="6"/>
        <v>-6.94439864599258</v>
      </c>
    </row>
    <row r="219" s="50" customFormat="1" ht="14.5" customHeight="1" spans="1:7">
      <c r="A219" s="66">
        <v>2013802</v>
      </c>
      <c r="B219" s="67">
        <f t="shared" si="7"/>
        <v>7</v>
      </c>
      <c r="C219" s="72" t="s">
        <v>11</v>
      </c>
      <c r="D219" s="73">
        <v>0</v>
      </c>
      <c r="E219" s="74"/>
      <c r="F219" s="74"/>
      <c r="G219" s="71" t="e">
        <f t="shared" si="6"/>
        <v>#DIV/0!</v>
      </c>
    </row>
    <row r="220" s="50" customFormat="1" ht="14.5" customHeight="1" spans="1:7">
      <c r="A220" s="66">
        <v>2013803</v>
      </c>
      <c r="B220" s="67">
        <f t="shared" si="7"/>
        <v>7</v>
      </c>
      <c r="C220" s="72" t="s">
        <v>12</v>
      </c>
      <c r="D220" s="73">
        <v>0</v>
      </c>
      <c r="E220" s="74"/>
      <c r="F220" s="74"/>
      <c r="G220" s="71" t="e">
        <f t="shared" si="6"/>
        <v>#DIV/0!</v>
      </c>
    </row>
    <row r="221" s="50" customFormat="1" ht="14.5" customHeight="1" spans="1:7">
      <c r="A221" s="66">
        <v>2013804</v>
      </c>
      <c r="B221" s="67">
        <f t="shared" si="7"/>
        <v>7</v>
      </c>
      <c r="C221" s="72" t="s">
        <v>125</v>
      </c>
      <c r="D221" s="73">
        <v>0</v>
      </c>
      <c r="E221" s="74"/>
      <c r="F221" s="74"/>
      <c r="G221" s="71" t="e">
        <f t="shared" si="6"/>
        <v>#DIV/0!</v>
      </c>
    </row>
    <row r="222" ht="14.5" customHeight="1" spans="1:7">
      <c r="A222" s="66">
        <v>2013805</v>
      </c>
      <c r="B222" s="67">
        <f t="shared" si="7"/>
        <v>7</v>
      </c>
      <c r="C222" s="72" t="s">
        <v>126</v>
      </c>
      <c r="D222" s="73">
        <v>0</v>
      </c>
      <c r="E222" s="70"/>
      <c r="F222" s="74"/>
      <c r="G222" s="71" t="e">
        <f t="shared" si="6"/>
        <v>#DIV/0!</v>
      </c>
    </row>
    <row r="223" ht="14.5" customHeight="1" spans="1:7">
      <c r="A223" s="66">
        <v>2013808</v>
      </c>
      <c r="B223" s="67">
        <f t="shared" si="7"/>
        <v>7</v>
      </c>
      <c r="C223" s="72" t="s">
        <v>51</v>
      </c>
      <c r="D223" s="73">
        <v>0</v>
      </c>
      <c r="E223" s="74"/>
      <c r="F223" s="74"/>
      <c r="G223" s="71" t="e">
        <f t="shared" si="6"/>
        <v>#DIV/0!</v>
      </c>
    </row>
    <row r="224" s="50" customFormat="1" ht="14.5" customHeight="1" spans="1:7">
      <c r="A224" s="66">
        <v>2013810</v>
      </c>
      <c r="B224" s="67">
        <f t="shared" si="7"/>
        <v>7</v>
      </c>
      <c r="C224" s="72" t="s">
        <v>127</v>
      </c>
      <c r="D224" s="73">
        <v>0</v>
      </c>
      <c r="E224" s="74"/>
      <c r="F224" s="74"/>
      <c r="G224" s="71" t="e">
        <f t="shared" si="6"/>
        <v>#DIV/0!</v>
      </c>
    </row>
    <row r="225" s="50" customFormat="1" ht="14.5" customHeight="1" spans="1:7">
      <c r="A225" s="66">
        <v>2013812</v>
      </c>
      <c r="B225" s="67">
        <f t="shared" si="7"/>
        <v>7</v>
      </c>
      <c r="C225" s="72" t="s">
        <v>128</v>
      </c>
      <c r="D225" s="73">
        <v>0</v>
      </c>
      <c r="E225" s="74"/>
      <c r="F225" s="74"/>
      <c r="G225" s="71" t="e">
        <f t="shared" si="6"/>
        <v>#DIV/0!</v>
      </c>
    </row>
    <row r="226" ht="14.5" customHeight="1" spans="1:7">
      <c r="A226" s="66">
        <v>2013813</v>
      </c>
      <c r="B226" s="67">
        <f t="shared" si="7"/>
        <v>7</v>
      </c>
      <c r="C226" s="72" t="s">
        <v>129</v>
      </c>
      <c r="D226" s="73">
        <v>0</v>
      </c>
      <c r="E226" s="70"/>
      <c r="F226" s="74"/>
      <c r="G226" s="71" t="e">
        <f t="shared" si="6"/>
        <v>#DIV/0!</v>
      </c>
    </row>
    <row r="227" ht="14.5" customHeight="1" spans="1:7">
      <c r="A227" s="66">
        <v>2013814</v>
      </c>
      <c r="B227" s="67">
        <f t="shared" si="7"/>
        <v>7</v>
      </c>
      <c r="C227" s="72" t="s">
        <v>130</v>
      </c>
      <c r="D227" s="73">
        <v>0</v>
      </c>
      <c r="E227" s="74"/>
      <c r="F227" s="74"/>
      <c r="G227" s="71" t="e">
        <f t="shared" si="6"/>
        <v>#DIV/0!</v>
      </c>
    </row>
    <row r="228" ht="14.5" customHeight="1" spans="1:7">
      <c r="A228" s="66">
        <v>2013815</v>
      </c>
      <c r="B228" s="67">
        <f t="shared" si="7"/>
        <v>7</v>
      </c>
      <c r="C228" s="72" t="s">
        <v>131</v>
      </c>
      <c r="D228" s="73">
        <v>0</v>
      </c>
      <c r="E228" s="74"/>
      <c r="F228" s="74"/>
      <c r="G228" s="71" t="e">
        <f t="shared" si="6"/>
        <v>#DIV/0!</v>
      </c>
    </row>
    <row r="229" ht="14.5" customHeight="1" spans="1:7">
      <c r="A229" s="66">
        <v>2013816</v>
      </c>
      <c r="B229" s="67">
        <f t="shared" si="7"/>
        <v>7</v>
      </c>
      <c r="C229" s="72" t="s">
        <v>132</v>
      </c>
      <c r="D229" s="73">
        <v>0</v>
      </c>
      <c r="E229" s="74"/>
      <c r="F229" s="74"/>
      <c r="G229" s="71" t="e">
        <f t="shared" si="6"/>
        <v>#DIV/0!</v>
      </c>
    </row>
    <row r="230" s="50" customFormat="1" ht="14.5" customHeight="1" spans="1:7">
      <c r="A230" s="66">
        <v>2013850</v>
      </c>
      <c r="B230" s="67">
        <f t="shared" si="7"/>
        <v>7</v>
      </c>
      <c r="C230" s="72" t="s">
        <v>19</v>
      </c>
      <c r="D230" s="73">
        <v>0</v>
      </c>
      <c r="E230" s="74"/>
      <c r="F230" s="74"/>
      <c r="G230" s="71" t="e">
        <f t="shared" si="6"/>
        <v>#DIV/0!</v>
      </c>
    </row>
    <row r="231" ht="14.5" customHeight="1" spans="1:7">
      <c r="A231" s="66">
        <v>2013899</v>
      </c>
      <c r="B231" s="67">
        <f t="shared" si="7"/>
        <v>7</v>
      </c>
      <c r="C231" s="72" t="s">
        <v>133</v>
      </c>
      <c r="D231" s="73">
        <v>0</v>
      </c>
      <c r="E231" s="74"/>
      <c r="F231" s="74"/>
      <c r="G231" s="71" t="e">
        <f t="shared" si="6"/>
        <v>#DIV/0!</v>
      </c>
    </row>
    <row r="232" ht="14.5" customHeight="1" spans="1:7">
      <c r="A232" s="77">
        <v>20139</v>
      </c>
      <c r="B232" s="67">
        <f t="shared" si="7"/>
        <v>5</v>
      </c>
      <c r="C232" s="78" t="s">
        <v>134</v>
      </c>
      <c r="D232" s="73">
        <v>0</v>
      </c>
      <c r="E232" s="74"/>
      <c r="F232" s="74">
        <f>SUM(F233:F238)</f>
        <v>344.786672</v>
      </c>
      <c r="G232" s="71">
        <f t="shared" si="6"/>
        <v>100</v>
      </c>
    </row>
    <row r="233" s="50" customFormat="1" ht="14.5" customHeight="1" spans="1:7">
      <c r="A233" s="77">
        <v>2013901</v>
      </c>
      <c r="B233" s="67">
        <f t="shared" si="7"/>
        <v>7</v>
      </c>
      <c r="C233" s="79" t="s">
        <v>10</v>
      </c>
      <c r="D233" s="73">
        <v>0</v>
      </c>
      <c r="E233" s="70"/>
      <c r="F233" s="74">
        <f>VLOOKUP(A233,[1]表三汇总表!$A$10:$D$607,4,0)/10000</f>
        <v>344.786672</v>
      </c>
      <c r="G233" s="71">
        <f t="shared" si="6"/>
        <v>100</v>
      </c>
    </row>
    <row r="234" ht="14.5" customHeight="1" spans="1:7">
      <c r="A234" s="77">
        <v>2013902</v>
      </c>
      <c r="B234" s="67">
        <f t="shared" si="7"/>
        <v>7</v>
      </c>
      <c r="C234" s="79" t="s">
        <v>11</v>
      </c>
      <c r="D234" s="73">
        <v>0</v>
      </c>
      <c r="E234" s="74"/>
      <c r="F234" s="74"/>
      <c r="G234" s="71" t="e">
        <f t="shared" si="6"/>
        <v>#DIV/0!</v>
      </c>
    </row>
    <row r="235" ht="14.5" customHeight="1" spans="1:7">
      <c r="A235" s="77">
        <v>2013903</v>
      </c>
      <c r="B235" s="67">
        <f t="shared" si="7"/>
        <v>7</v>
      </c>
      <c r="C235" s="79" t="s">
        <v>12</v>
      </c>
      <c r="D235" s="73">
        <v>0</v>
      </c>
      <c r="E235" s="74"/>
      <c r="F235" s="74"/>
      <c r="G235" s="71" t="e">
        <f t="shared" si="6"/>
        <v>#DIV/0!</v>
      </c>
    </row>
    <row r="236" ht="14.5" customHeight="1" spans="1:7">
      <c r="A236" s="77">
        <v>2013904</v>
      </c>
      <c r="B236" s="67">
        <f t="shared" si="7"/>
        <v>7</v>
      </c>
      <c r="C236" s="79" t="s">
        <v>105</v>
      </c>
      <c r="D236" s="73">
        <v>0</v>
      </c>
      <c r="E236" s="74"/>
      <c r="F236" s="74"/>
      <c r="G236" s="71" t="e">
        <f t="shared" si="6"/>
        <v>#DIV/0!</v>
      </c>
    </row>
    <row r="237" ht="14.5" customHeight="1" spans="1:7">
      <c r="A237" s="77">
        <v>2013950</v>
      </c>
      <c r="B237" s="67">
        <f t="shared" si="7"/>
        <v>7</v>
      </c>
      <c r="C237" s="79" t="s">
        <v>19</v>
      </c>
      <c r="D237" s="73">
        <v>0</v>
      </c>
      <c r="E237" s="74"/>
      <c r="F237" s="74"/>
      <c r="G237" s="71" t="e">
        <f t="shared" si="6"/>
        <v>#DIV/0!</v>
      </c>
    </row>
    <row r="238" ht="14.5" customHeight="1" spans="1:7">
      <c r="A238" s="77">
        <v>2013999</v>
      </c>
      <c r="B238" s="67">
        <f t="shared" si="7"/>
        <v>7</v>
      </c>
      <c r="C238" s="79" t="s">
        <v>135</v>
      </c>
      <c r="D238" s="73">
        <v>0</v>
      </c>
      <c r="E238" s="74"/>
      <c r="F238" s="74"/>
      <c r="G238" s="71" t="e">
        <f t="shared" si="6"/>
        <v>#DIV/0!</v>
      </c>
    </row>
    <row r="239" ht="14.5" customHeight="1" spans="1:7">
      <c r="A239" s="77">
        <v>20140</v>
      </c>
      <c r="B239" s="67">
        <f t="shared" si="7"/>
        <v>5</v>
      </c>
      <c r="C239" s="78" t="s">
        <v>136</v>
      </c>
      <c r="D239" s="73">
        <v>0</v>
      </c>
      <c r="E239" s="74"/>
      <c r="F239" s="74">
        <f>SUM(F240:F244)</f>
        <v>0</v>
      </c>
      <c r="G239" s="71" t="e">
        <f t="shared" si="6"/>
        <v>#DIV/0!</v>
      </c>
    </row>
    <row r="240" ht="14.5" customHeight="1" spans="1:7">
      <c r="A240" s="77">
        <v>2014001</v>
      </c>
      <c r="B240" s="67">
        <f t="shared" si="7"/>
        <v>7</v>
      </c>
      <c r="C240" s="79" t="s">
        <v>10</v>
      </c>
      <c r="D240" s="73">
        <v>0</v>
      </c>
      <c r="E240" s="70"/>
      <c r="F240" s="74"/>
      <c r="G240" s="71" t="e">
        <f t="shared" si="6"/>
        <v>#DIV/0!</v>
      </c>
    </row>
    <row r="241" s="50" customFormat="1" ht="14.5" customHeight="1" spans="1:7">
      <c r="A241" s="77">
        <v>2014002</v>
      </c>
      <c r="B241" s="67">
        <f t="shared" si="7"/>
        <v>7</v>
      </c>
      <c r="C241" s="79" t="s">
        <v>11</v>
      </c>
      <c r="D241" s="73">
        <v>0</v>
      </c>
      <c r="E241" s="74"/>
      <c r="F241" s="74"/>
      <c r="G241" s="71" t="e">
        <f t="shared" si="6"/>
        <v>#DIV/0!</v>
      </c>
    </row>
    <row r="242" s="50" customFormat="1" ht="14.5" customHeight="1" spans="1:7">
      <c r="A242" s="77">
        <v>2014003</v>
      </c>
      <c r="B242" s="67">
        <f t="shared" si="7"/>
        <v>7</v>
      </c>
      <c r="C242" s="79" t="s">
        <v>12</v>
      </c>
      <c r="D242" s="73">
        <v>0</v>
      </c>
      <c r="E242" s="70"/>
      <c r="F242" s="74"/>
      <c r="G242" s="71" t="e">
        <f t="shared" si="6"/>
        <v>#DIV/0!</v>
      </c>
    </row>
    <row r="243" ht="14.5" customHeight="1" spans="1:7">
      <c r="A243" s="77">
        <v>2014004</v>
      </c>
      <c r="B243" s="67">
        <f t="shared" si="7"/>
        <v>7</v>
      </c>
      <c r="C243" s="79" t="s">
        <v>137</v>
      </c>
      <c r="D243" s="73">
        <v>0</v>
      </c>
      <c r="E243" s="74"/>
      <c r="F243" s="74"/>
      <c r="G243" s="71" t="e">
        <f t="shared" si="6"/>
        <v>#DIV/0!</v>
      </c>
    </row>
    <row r="244" ht="14.5" customHeight="1" spans="1:7">
      <c r="A244" s="77">
        <v>2014099</v>
      </c>
      <c r="B244" s="67">
        <f t="shared" si="7"/>
        <v>7</v>
      </c>
      <c r="C244" s="79" t="s">
        <v>138</v>
      </c>
      <c r="D244" s="73">
        <v>0</v>
      </c>
      <c r="E244" s="74"/>
      <c r="F244" s="74"/>
      <c r="G244" s="71" t="e">
        <f t="shared" si="6"/>
        <v>#DIV/0!</v>
      </c>
    </row>
    <row r="245" ht="14.5" customHeight="1" spans="1:7">
      <c r="A245" s="66">
        <v>20199</v>
      </c>
      <c r="B245" s="67">
        <f t="shared" si="7"/>
        <v>5</v>
      </c>
      <c r="C245" s="68" t="s">
        <v>139</v>
      </c>
      <c r="D245" s="69">
        <v>0</v>
      </c>
      <c r="E245" s="70"/>
      <c r="F245" s="74">
        <f>SUM(F246:F247)</f>
        <v>1656</v>
      </c>
      <c r="G245" s="71">
        <f t="shared" si="6"/>
        <v>100</v>
      </c>
    </row>
    <row r="246" s="50" customFormat="1" ht="14.5" customHeight="1" spans="1:7">
      <c r="A246" s="66">
        <v>2019901</v>
      </c>
      <c r="B246" s="67">
        <f t="shared" si="7"/>
        <v>7</v>
      </c>
      <c r="C246" s="72" t="s">
        <v>140</v>
      </c>
      <c r="D246" s="73">
        <v>0</v>
      </c>
      <c r="E246" s="74"/>
      <c r="F246" s="74"/>
      <c r="G246" s="71" t="e">
        <f t="shared" si="6"/>
        <v>#DIV/0!</v>
      </c>
    </row>
    <row r="247" ht="14.5" customHeight="1" spans="1:7">
      <c r="A247" s="66">
        <v>2019999</v>
      </c>
      <c r="B247" s="67">
        <f t="shared" si="7"/>
        <v>7</v>
      </c>
      <c r="C247" s="72" t="s">
        <v>141</v>
      </c>
      <c r="D247" s="73">
        <v>0</v>
      </c>
      <c r="E247" s="70"/>
      <c r="F247" s="74">
        <f>VLOOKUP(A247,[1]表三汇总表!$A$10:$D$607,4,0)/10000</f>
        <v>1656</v>
      </c>
      <c r="G247" s="71">
        <f t="shared" si="6"/>
        <v>100</v>
      </c>
    </row>
    <row r="248" ht="14.5" customHeight="1" spans="1:7">
      <c r="A248" s="66">
        <v>202</v>
      </c>
      <c r="B248" s="67">
        <f t="shared" si="7"/>
        <v>3</v>
      </c>
      <c r="C248" s="68" t="s">
        <v>142</v>
      </c>
      <c r="D248" s="73">
        <v>0</v>
      </c>
      <c r="E248" s="74"/>
      <c r="F248" s="74">
        <f>SUM(F249,F256,F259,F262,F268,F273,F275,F280,F286)</f>
        <v>0</v>
      </c>
      <c r="G248" s="71" t="e">
        <f t="shared" si="6"/>
        <v>#DIV/0!</v>
      </c>
    </row>
    <row r="249" s="50" customFormat="1" ht="14.5" customHeight="1" spans="1:7">
      <c r="A249" s="66">
        <v>20201</v>
      </c>
      <c r="B249" s="67">
        <f t="shared" si="7"/>
        <v>5</v>
      </c>
      <c r="C249" s="68" t="s">
        <v>143</v>
      </c>
      <c r="D249" s="73">
        <v>0</v>
      </c>
      <c r="E249" s="70"/>
      <c r="F249" s="74">
        <f>SUM(F250:F255)</f>
        <v>0</v>
      </c>
      <c r="G249" s="71" t="e">
        <f t="shared" si="6"/>
        <v>#DIV/0!</v>
      </c>
    </row>
    <row r="250" ht="14.5" customHeight="1" spans="1:7">
      <c r="A250" s="66">
        <v>2020101</v>
      </c>
      <c r="B250" s="67">
        <f t="shared" si="7"/>
        <v>7</v>
      </c>
      <c r="C250" s="72" t="s">
        <v>10</v>
      </c>
      <c r="D250" s="73">
        <v>0</v>
      </c>
      <c r="E250" s="74"/>
      <c r="F250" s="74"/>
      <c r="G250" s="71" t="e">
        <f t="shared" si="6"/>
        <v>#DIV/0!</v>
      </c>
    </row>
    <row r="251" ht="14.5" customHeight="1" spans="1:7">
      <c r="A251" s="66">
        <v>2020102</v>
      </c>
      <c r="B251" s="67">
        <f t="shared" si="7"/>
        <v>7</v>
      </c>
      <c r="C251" s="72" t="s">
        <v>11</v>
      </c>
      <c r="D251" s="73">
        <v>0</v>
      </c>
      <c r="E251" s="70"/>
      <c r="F251" s="74"/>
      <c r="G251" s="71" t="e">
        <f t="shared" si="6"/>
        <v>#DIV/0!</v>
      </c>
    </row>
    <row r="252" s="50" customFormat="1" ht="14.5" customHeight="1" spans="1:7">
      <c r="A252" s="66">
        <v>2020103</v>
      </c>
      <c r="B252" s="67">
        <f t="shared" si="7"/>
        <v>7</v>
      </c>
      <c r="C252" s="72" t="s">
        <v>12</v>
      </c>
      <c r="D252" s="73">
        <v>0</v>
      </c>
      <c r="E252" s="74"/>
      <c r="F252" s="74"/>
      <c r="G252" s="71" t="e">
        <f t="shared" si="6"/>
        <v>#DIV/0!</v>
      </c>
    </row>
    <row r="253" ht="14.5" customHeight="1" spans="1:7">
      <c r="A253" s="66">
        <v>2020104</v>
      </c>
      <c r="B253" s="67">
        <f t="shared" si="7"/>
        <v>7</v>
      </c>
      <c r="C253" s="72" t="s">
        <v>105</v>
      </c>
      <c r="D253" s="73">
        <v>0</v>
      </c>
      <c r="E253" s="74"/>
      <c r="F253" s="74"/>
      <c r="G253" s="71" t="e">
        <f t="shared" si="6"/>
        <v>#DIV/0!</v>
      </c>
    </row>
    <row r="254" s="50" customFormat="1" ht="14.5" customHeight="1" spans="1:7">
      <c r="A254" s="66">
        <v>2020150</v>
      </c>
      <c r="B254" s="67">
        <f t="shared" si="7"/>
        <v>7</v>
      </c>
      <c r="C254" s="72" t="s">
        <v>19</v>
      </c>
      <c r="D254" s="73">
        <v>0</v>
      </c>
      <c r="E254" s="74"/>
      <c r="F254" s="74"/>
      <c r="G254" s="71" t="e">
        <f t="shared" si="6"/>
        <v>#DIV/0!</v>
      </c>
    </row>
    <row r="255" s="50" customFormat="1" ht="14.5" customHeight="1" spans="1:7">
      <c r="A255" s="66">
        <v>2020199</v>
      </c>
      <c r="B255" s="67">
        <f t="shared" si="7"/>
        <v>7</v>
      </c>
      <c r="C255" s="72" t="s">
        <v>144</v>
      </c>
      <c r="D255" s="73">
        <v>0</v>
      </c>
      <c r="E255" s="70"/>
      <c r="F255" s="74"/>
      <c r="G255" s="71" t="e">
        <f t="shared" si="6"/>
        <v>#DIV/0!</v>
      </c>
    </row>
    <row r="256" ht="14.5" customHeight="1" spans="1:7">
      <c r="A256" s="66">
        <v>20202</v>
      </c>
      <c r="B256" s="67">
        <f t="shared" si="7"/>
        <v>5</v>
      </c>
      <c r="C256" s="68" t="s">
        <v>145</v>
      </c>
      <c r="D256" s="73">
        <v>0</v>
      </c>
      <c r="E256" s="74"/>
      <c r="F256" s="74">
        <f>SUM(F257:F258)</f>
        <v>0</v>
      </c>
      <c r="G256" s="71" t="e">
        <f t="shared" si="6"/>
        <v>#DIV/0!</v>
      </c>
    </row>
    <row r="257" s="50" customFormat="1" ht="14.5" customHeight="1" spans="1:7">
      <c r="A257" s="66">
        <v>2020201</v>
      </c>
      <c r="B257" s="67">
        <f t="shared" si="7"/>
        <v>7</v>
      </c>
      <c r="C257" s="72" t="s">
        <v>146</v>
      </c>
      <c r="D257" s="73">
        <v>0</v>
      </c>
      <c r="E257" s="74"/>
      <c r="F257" s="74"/>
      <c r="G257" s="71" t="e">
        <f t="shared" si="6"/>
        <v>#DIV/0!</v>
      </c>
    </row>
    <row r="258" s="50" customFormat="1" ht="14.5" customHeight="1" spans="1:7">
      <c r="A258" s="66">
        <v>2020202</v>
      </c>
      <c r="B258" s="67">
        <f t="shared" si="7"/>
        <v>7</v>
      </c>
      <c r="C258" s="72" t="s">
        <v>147</v>
      </c>
      <c r="D258" s="73">
        <v>0</v>
      </c>
      <c r="E258" s="74"/>
      <c r="F258" s="74"/>
      <c r="G258" s="71" t="e">
        <f t="shared" si="6"/>
        <v>#DIV/0!</v>
      </c>
    </row>
    <row r="259" ht="14.5" customHeight="1" spans="1:7">
      <c r="A259" s="66">
        <v>20203</v>
      </c>
      <c r="B259" s="67">
        <f t="shared" si="7"/>
        <v>5</v>
      </c>
      <c r="C259" s="68" t="s">
        <v>148</v>
      </c>
      <c r="D259" s="73">
        <v>0</v>
      </c>
      <c r="E259" s="74"/>
      <c r="F259" s="74">
        <f>SUM(F260:F261)</f>
        <v>0</v>
      </c>
      <c r="G259" s="71" t="e">
        <f t="shared" si="6"/>
        <v>#DIV/0!</v>
      </c>
    </row>
    <row r="260" ht="14.5" customHeight="1" spans="1:7">
      <c r="A260" s="66">
        <v>2020304</v>
      </c>
      <c r="B260" s="67">
        <f t="shared" si="7"/>
        <v>7</v>
      </c>
      <c r="C260" s="72" t="s">
        <v>149</v>
      </c>
      <c r="D260" s="73">
        <v>0</v>
      </c>
      <c r="E260" s="74"/>
      <c r="F260" s="74"/>
      <c r="G260" s="71" t="e">
        <f t="shared" si="6"/>
        <v>#DIV/0!</v>
      </c>
    </row>
    <row r="261" s="50" customFormat="1" ht="14.5" customHeight="1" spans="1:7">
      <c r="A261" s="66">
        <v>2020306</v>
      </c>
      <c r="B261" s="67">
        <f t="shared" si="7"/>
        <v>7</v>
      </c>
      <c r="C261" s="72" t="s">
        <v>150</v>
      </c>
      <c r="D261" s="73">
        <v>0</v>
      </c>
      <c r="E261" s="70"/>
      <c r="F261" s="74"/>
      <c r="G261" s="71" t="e">
        <f t="shared" si="6"/>
        <v>#DIV/0!</v>
      </c>
    </row>
    <row r="262" ht="14.5" customHeight="1" spans="1:7">
      <c r="A262" s="66">
        <v>20204</v>
      </c>
      <c r="B262" s="67">
        <f t="shared" si="7"/>
        <v>5</v>
      </c>
      <c r="C262" s="68" t="s">
        <v>151</v>
      </c>
      <c r="D262" s="73">
        <v>0</v>
      </c>
      <c r="E262" s="74"/>
      <c r="F262" s="74">
        <f>SUM(F263:F267)</f>
        <v>0</v>
      </c>
      <c r="G262" s="71" t="e">
        <f t="shared" ref="G262:G325" si="8">(F262-D262)/F262*100</f>
        <v>#DIV/0!</v>
      </c>
    </row>
    <row r="263" ht="14.5" customHeight="1" spans="1:7">
      <c r="A263" s="66">
        <v>2020401</v>
      </c>
      <c r="B263" s="67">
        <f t="shared" ref="B263:B326" si="9">LEN(A263)</f>
        <v>7</v>
      </c>
      <c r="C263" s="72" t="s">
        <v>152</v>
      </c>
      <c r="D263" s="73">
        <v>0</v>
      </c>
      <c r="E263" s="70"/>
      <c r="F263" s="74"/>
      <c r="G263" s="71" t="e">
        <f t="shared" si="8"/>
        <v>#DIV/0!</v>
      </c>
    </row>
    <row r="264" s="50" customFormat="1" ht="14.5" customHeight="1" spans="1:7">
      <c r="A264" s="66">
        <v>2020402</v>
      </c>
      <c r="B264" s="67">
        <f t="shared" si="9"/>
        <v>7</v>
      </c>
      <c r="C264" s="72" t="s">
        <v>153</v>
      </c>
      <c r="D264" s="73">
        <v>0</v>
      </c>
      <c r="E264" s="70"/>
      <c r="F264" s="74"/>
      <c r="G264" s="71" t="e">
        <f t="shared" si="8"/>
        <v>#DIV/0!</v>
      </c>
    </row>
    <row r="265" ht="14.5" customHeight="1" spans="1:7">
      <c r="A265" s="66">
        <v>2020403</v>
      </c>
      <c r="B265" s="67">
        <f t="shared" si="9"/>
        <v>7</v>
      </c>
      <c r="C265" s="72" t="s">
        <v>154</v>
      </c>
      <c r="D265" s="73">
        <v>0</v>
      </c>
      <c r="E265" s="74"/>
      <c r="F265" s="74"/>
      <c r="G265" s="71" t="e">
        <f t="shared" si="8"/>
        <v>#DIV/0!</v>
      </c>
    </row>
    <row r="266" ht="14.5" customHeight="1" spans="1:7">
      <c r="A266" s="66">
        <v>2020404</v>
      </c>
      <c r="B266" s="67">
        <f t="shared" si="9"/>
        <v>7</v>
      </c>
      <c r="C266" s="72" t="s">
        <v>155</v>
      </c>
      <c r="D266" s="73">
        <v>0</v>
      </c>
      <c r="E266" s="70"/>
      <c r="F266" s="74"/>
      <c r="G266" s="71" t="e">
        <f t="shared" si="8"/>
        <v>#DIV/0!</v>
      </c>
    </row>
    <row r="267" s="50" customFormat="1" ht="14.5" customHeight="1" spans="1:7">
      <c r="A267" s="66">
        <v>2020499</v>
      </c>
      <c r="B267" s="67">
        <f t="shared" si="9"/>
        <v>7</v>
      </c>
      <c r="C267" s="72" t="s">
        <v>156</v>
      </c>
      <c r="D267" s="73">
        <v>0</v>
      </c>
      <c r="E267" s="74"/>
      <c r="F267" s="74"/>
      <c r="G267" s="71" t="e">
        <f t="shared" si="8"/>
        <v>#DIV/0!</v>
      </c>
    </row>
    <row r="268" ht="14.5" customHeight="1" spans="1:7">
      <c r="A268" s="66">
        <v>20205</v>
      </c>
      <c r="B268" s="67">
        <f t="shared" si="9"/>
        <v>5</v>
      </c>
      <c r="C268" s="68" t="s">
        <v>157</v>
      </c>
      <c r="D268" s="73">
        <v>0</v>
      </c>
      <c r="E268" s="74"/>
      <c r="F268" s="74">
        <f>SUM(F269:F272)</f>
        <v>0</v>
      </c>
      <c r="G268" s="71" t="e">
        <f t="shared" si="8"/>
        <v>#DIV/0!</v>
      </c>
    </row>
    <row r="269" s="50" customFormat="1" ht="14.5" customHeight="1" spans="1:7">
      <c r="A269" s="66">
        <v>2020503</v>
      </c>
      <c r="B269" s="67">
        <f t="shared" si="9"/>
        <v>7</v>
      </c>
      <c r="C269" s="72" t="s">
        <v>158</v>
      </c>
      <c r="D269" s="73">
        <v>0</v>
      </c>
      <c r="E269" s="74"/>
      <c r="F269" s="74"/>
      <c r="G269" s="71" t="e">
        <f t="shared" si="8"/>
        <v>#DIV/0!</v>
      </c>
    </row>
    <row r="270" ht="14.5" customHeight="1" spans="1:7">
      <c r="A270" s="66">
        <v>2020504</v>
      </c>
      <c r="B270" s="67">
        <f t="shared" si="9"/>
        <v>7</v>
      </c>
      <c r="C270" s="72" t="s">
        <v>159</v>
      </c>
      <c r="D270" s="73">
        <v>0</v>
      </c>
      <c r="E270" s="70"/>
      <c r="F270" s="74"/>
      <c r="G270" s="71" t="e">
        <f t="shared" si="8"/>
        <v>#DIV/0!</v>
      </c>
    </row>
    <row r="271" ht="14.5" customHeight="1" spans="1:7">
      <c r="A271" s="66">
        <v>2020505</v>
      </c>
      <c r="B271" s="67">
        <f t="shared" si="9"/>
        <v>7</v>
      </c>
      <c r="C271" s="72" t="s">
        <v>160</v>
      </c>
      <c r="D271" s="73">
        <v>0</v>
      </c>
      <c r="E271" s="74"/>
      <c r="F271" s="74"/>
      <c r="G271" s="71" t="e">
        <f t="shared" si="8"/>
        <v>#DIV/0!</v>
      </c>
    </row>
    <row r="272" ht="14.5" customHeight="1" spans="1:7">
      <c r="A272" s="66">
        <v>2020599</v>
      </c>
      <c r="B272" s="67">
        <f t="shared" si="9"/>
        <v>7</v>
      </c>
      <c r="C272" s="72" t="s">
        <v>161</v>
      </c>
      <c r="D272" s="73">
        <v>0</v>
      </c>
      <c r="E272" s="74"/>
      <c r="F272" s="74"/>
      <c r="G272" s="71" t="e">
        <f t="shared" si="8"/>
        <v>#DIV/0!</v>
      </c>
    </row>
    <row r="273" ht="14.5" customHeight="1" spans="1:7">
      <c r="A273" s="66">
        <v>20206</v>
      </c>
      <c r="B273" s="67">
        <f t="shared" si="9"/>
        <v>5</v>
      </c>
      <c r="C273" s="68" t="s">
        <v>162</v>
      </c>
      <c r="D273" s="73">
        <v>0</v>
      </c>
      <c r="E273" s="70"/>
      <c r="F273" s="74">
        <f>F274</f>
        <v>0</v>
      </c>
      <c r="G273" s="71" t="e">
        <f t="shared" si="8"/>
        <v>#DIV/0!</v>
      </c>
    </row>
    <row r="274" s="50" customFormat="1" ht="14.5" customHeight="1" spans="1:7">
      <c r="A274" s="66">
        <v>2020601</v>
      </c>
      <c r="B274" s="67">
        <f t="shared" si="9"/>
        <v>7</v>
      </c>
      <c r="C274" s="72" t="s">
        <v>163</v>
      </c>
      <c r="D274" s="73">
        <v>0</v>
      </c>
      <c r="E274" s="74"/>
      <c r="F274" s="74"/>
      <c r="G274" s="71" t="e">
        <f t="shared" si="8"/>
        <v>#DIV/0!</v>
      </c>
    </row>
    <row r="275" ht="14.5" customHeight="1" spans="1:7">
      <c r="A275" s="66">
        <v>20207</v>
      </c>
      <c r="B275" s="67">
        <f t="shared" si="9"/>
        <v>5</v>
      </c>
      <c r="C275" s="68" t="s">
        <v>164</v>
      </c>
      <c r="D275" s="73">
        <v>0</v>
      </c>
      <c r="E275" s="74"/>
      <c r="F275" s="74">
        <f>SUM(F276:F279)</f>
        <v>0</v>
      </c>
      <c r="G275" s="71" t="e">
        <f t="shared" si="8"/>
        <v>#DIV/0!</v>
      </c>
    </row>
    <row r="276" s="50" customFormat="1" ht="14.5" customHeight="1" spans="1:7">
      <c r="A276" s="66">
        <v>2020701</v>
      </c>
      <c r="B276" s="67">
        <f t="shared" si="9"/>
        <v>7</v>
      </c>
      <c r="C276" s="72" t="s">
        <v>165</v>
      </c>
      <c r="D276" s="73">
        <v>0</v>
      </c>
      <c r="E276" s="74"/>
      <c r="F276" s="74"/>
      <c r="G276" s="71" t="e">
        <f t="shared" si="8"/>
        <v>#DIV/0!</v>
      </c>
    </row>
    <row r="277" ht="14.5" customHeight="1" spans="1:7">
      <c r="A277" s="66">
        <v>2020702</v>
      </c>
      <c r="B277" s="67">
        <f t="shared" si="9"/>
        <v>7</v>
      </c>
      <c r="C277" s="72" t="s">
        <v>166</v>
      </c>
      <c r="D277" s="73">
        <v>0</v>
      </c>
      <c r="E277" s="74"/>
      <c r="F277" s="74"/>
      <c r="G277" s="71" t="e">
        <f t="shared" si="8"/>
        <v>#DIV/0!</v>
      </c>
    </row>
    <row r="278" s="50" customFormat="1" ht="14.5" customHeight="1" spans="1:7">
      <c r="A278" s="66">
        <v>2020703</v>
      </c>
      <c r="B278" s="67">
        <f t="shared" si="9"/>
        <v>7</v>
      </c>
      <c r="C278" s="72" t="s">
        <v>167</v>
      </c>
      <c r="D278" s="73">
        <v>0</v>
      </c>
      <c r="E278" s="74"/>
      <c r="F278" s="74"/>
      <c r="G278" s="71" t="e">
        <f t="shared" si="8"/>
        <v>#DIV/0!</v>
      </c>
    </row>
    <row r="279" ht="14.5" customHeight="1" spans="1:7">
      <c r="A279" s="66">
        <v>2020799</v>
      </c>
      <c r="B279" s="67">
        <f t="shared" si="9"/>
        <v>7</v>
      </c>
      <c r="C279" s="72" t="s">
        <v>168</v>
      </c>
      <c r="D279" s="73">
        <v>0</v>
      </c>
      <c r="E279" s="74"/>
      <c r="F279" s="74"/>
      <c r="G279" s="71" t="e">
        <f t="shared" si="8"/>
        <v>#DIV/0!</v>
      </c>
    </row>
    <row r="280" ht="14.5" customHeight="1" spans="1:7">
      <c r="A280" s="66">
        <v>20208</v>
      </c>
      <c r="B280" s="67">
        <f t="shared" si="9"/>
        <v>5</v>
      </c>
      <c r="C280" s="68" t="s">
        <v>169</v>
      </c>
      <c r="D280" s="73">
        <v>0</v>
      </c>
      <c r="E280" s="70"/>
      <c r="F280" s="74">
        <f>SUM(F281:F285)</f>
        <v>0</v>
      </c>
      <c r="G280" s="71" t="e">
        <f t="shared" si="8"/>
        <v>#DIV/0!</v>
      </c>
    </row>
    <row r="281" s="50" customFormat="1" ht="14.5" customHeight="1" spans="1:7">
      <c r="A281" s="66">
        <v>2020801</v>
      </c>
      <c r="B281" s="67">
        <f t="shared" si="9"/>
        <v>7</v>
      </c>
      <c r="C281" s="72" t="s">
        <v>10</v>
      </c>
      <c r="D281" s="73">
        <v>0</v>
      </c>
      <c r="E281" s="74"/>
      <c r="F281" s="74"/>
      <c r="G281" s="71" t="e">
        <f t="shared" si="8"/>
        <v>#DIV/0!</v>
      </c>
    </row>
    <row r="282" ht="14.5" customHeight="1" spans="1:7">
      <c r="A282" s="66">
        <v>2020802</v>
      </c>
      <c r="B282" s="67">
        <f t="shared" si="9"/>
        <v>7</v>
      </c>
      <c r="C282" s="72" t="s">
        <v>11</v>
      </c>
      <c r="D282" s="73">
        <v>0</v>
      </c>
      <c r="E282" s="70"/>
      <c r="F282" s="74"/>
      <c r="G282" s="71" t="e">
        <f t="shared" si="8"/>
        <v>#DIV/0!</v>
      </c>
    </row>
    <row r="283" s="50" customFormat="1" ht="14.5" customHeight="1" spans="1:7">
      <c r="A283" s="66">
        <v>2020803</v>
      </c>
      <c r="B283" s="67">
        <f t="shared" si="9"/>
        <v>7</v>
      </c>
      <c r="C283" s="72" t="s">
        <v>12</v>
      </c>
      <c r="D283" s="73">
        <v>0</v>
      </c>
      <c r="E283" s="74"/>
      <c r="F283" s="74"/>
      <c r="G283" s="71" t="e">
        <f t="shared" si="8"/>
        <v>#DIV/0!</v>
      </c>
    </row>
    <row r="284" s="50" customFormat="1" ht="14.5" customHeight="1" spans="1:7">
      <c r="A284" s="66">
        <v>2020850</v>
      </c>
      <c r="B284" s="67">
        <f t="shared" si="9"/>
        <v>7</v>
      </c>
      <c r="C284" s="72" t="s">
        <v>19</v>
      </c>
      <c r="D284" s="73">
        <v>0</v>
      </c>
      <c r="E284" s="74"/>
      <c r="F284" s="74"/>
      <c r="G284" s="71" t="e">
        <f t="shared" si="8"/>
        <v>#DIV/0!</v>
      </c>
    </row>
    <row r="285" s="51" customFormat="1" ht="14.5" customHeight="1" spans="1:7">
      <c r="A285" s="66">
        <v>2020899</v>
      </c>
      <c r="B285" s="67">
        <f t="shared" si="9"/>
        <v>7</v>
      </c>
      <c r="C285" s="72" t="s">
        <v>170</v>
      </c>
      <c r="D285" s="73">
        <v>0</v>
      </c>
      <c r="E285" s="74"/>
      <c r="F285" s="74"/>
      <c r="G285" s="71" t="e">
        <f t="shared" si="8"/>
        <v>#DIV/0!</v>
      </c>
    </row>
    <row r="286" ht="14.5" customHeight="1" spans="1:7">
      <c r="A286" s="66">
        <v>20299</v>
      </c>
      <c r="B286" s="67">
        <f t="shared" si="9"/>
        <v>5</v>
      </c>
      <c r="C286" s="68" t="s">
        <v>171</v>
      </c>
      <c r="D286" s="73">
        <v>0</v>
      </c>
      <c r="E286" s="70"/>
      <c r="F286" s="74">
        <f>F287</f>
        <v>0</v>
      </c>
      <c r="G286" s="71" t="e">
        <f t="shared" si="8"/>
        <v>#DIV/0!</v>
      </c>
    </row>
    <row r="287" ht="14.5" customHeight="1" spans="1:7">
      <c r="A287" s="66">
        <v>2029999</v>
      </c>
      <c r="B287" s="67">
        <f t="shared" si="9"/>
        <v>7</v>
      </c>
      <c r="C287" s="72" t="s">
        <v>172</v>
      </c>
      <c r="D287" s="73">
        <v>0</v>
      </c>
      <c r="E287" s="74"/>
      <c r="F287" s="74"/>
      <c r="G287" s="71" t="e">
        <f t="shared" si="8"/>
        <v>#DIV/0!</v>
      </c>
    </row>
    <row r="288" ht="14.5" customHeight="1" spans="1:7">
      <c r="A288" s="66">
        <v>203</v>
      </c>
      <c r="B288" s="67">
        <f t="shared" si="9"/>
        <v>3</v>
      </c>
      <c r="C288" s="68" t="s">
        <v>173</v>
      </c>
      <c r="D288" s="73">
        <v>2604</v>
      </c>
      <c r="E288" s="74"/>
      <c r="F288" s="74">
        <f>SUM(F289,F293,F295,F297,F305)</f>
        <v>1314</v>
      </c>
      <c r="G288" s="71">
        <f t="shared" si="8"/>
        <v>-98.1735159817352</v>
      </c>
    </row>
    <row r="289" ht="14.5" customHeight="1" spans="1:7">
      <c r="A289" s="66">
        <v>20301</v>
      </c>
      <c r="B289" s="67">
        <f t="shared" si="9"/>
        <v>5</v>
      </c>
      <c r="C289" s="68" t="s">
        <v>174</v>
      </c>
      <c r="D289" s="73">
        <v>0</v>
      </c>
      <c r="E289" s="74"/>
      <c r="F289" s="74">
        <f>SUM(F290:F292)</f>
        <v>0</v>
      </c>
      <c r="G289" s="71" t="e">
        <f t="shared" si="8"/>
        <v>#DIV/0!</v>
      </c>
    </row>
    <row r="290" s="50" customFormat="1" ht="14.5" customHeight="1" spans="1:7">
      <c r="A290" s="66">
        <v>2030101</v>
      </c>
      <c r="B290" s="67">
        <f t="shared" si="9"/>
        <v>7</v>
      </c>
      <c r="C290" s="72" t="s">
        <v>175</v>
      </c>
      <c r="D290" s="73">
        <v>0</v>
      </c>
      <c r="E290" s="70"/>
      <c r="F290" s="74"/>
      <c r="G290" s="71" t="e">
        <f t="shared" si="8"/>
        <v>#DIV/0!</v>
      </c>
    </row>
    <row r="291" s="50" customFormat="1" ht="14.5" customHeight="1" spans="1:7">
      <c r="A291" s="66">
        <v>2030102</v>
      </c>
      <c r="B291" s="67">
        <f t="shared" si="9"/>
        <v>7</v>
      </c>
      <c r="C291" s="72" t="s">
        <v>176</v>
      </c>
      <c r="D291" s="73">
        <v>0</v>
      </c>
      <c r="E291" s="70"/>
      <c r="F291" s="74"/>
      <c r="G291" s="71" t="e">
        <f t="shared" si="8"/>
        <v>#DIV/0!</v>
      </c>
    </row>
    <row r="292" s="50" customFormat="1" ht="14.5" customHeight="1" spans="1:7">
      <c r="A292" s="66">
        <v>2030199</v>
      </c>
      <c r="B292" s="67">
        <f t="shared" si="9"/>
        <v>7</v>
      </c>
      <c r="C292" s="72" t="s">
        <v>177</v>
      </c>
      <c r="D292" s="73">
        <v>0</v>
      </c>
      <c r="E292" s="74"/>
      <c r="F292" s="74"/>
      <c r="G292" s="71" t="e">
        <f t="shared" si="8"/>
        <v>#DIV/0!</v>
      </c>
    </row>
    <row r="293" ht="14.5" customHeight="1" spans="1:7">
      <c r="A293" s="66">
        <v>20304</v>
      </c>
      <c r="B293" s="67">
        <f t="shared" si="9"/>
        <v>5</v>
      </c>
      <c r="C293" s="68" t="s">
        <v>178</v>
      </c>
      <c r="D293" s="73">
        <v>0</v>
      </c>
      <c r="E293" s="74"/>
      <c r="F293" s="74">
        <f>F294</f>
        <v>0</v>
      </c>
      <c r="G293" s="71" t="e">
        <f t="shared" si="8"/>
        <v>#DIV/0!</v>
      </c>
    </row>
    <row r="294" ht="14.5" customHeight="1" spans="1:7">
      <c r="A294" s="66">
        <v>2030401</v>
      </c>
      <c r="B294" s="67">
        <f t="shared" si="9"/>
        <v>7</v>
      </c>
      <c r="C294" s="72" t="s">
        <v>179</v>
      </c>
      <c r="D294" s="73">
        <v>0</v>
      </c>
      <c r="E294" s="70"/>
      <c r="F294" s="74"/>
      <c r="G294" s="71" t="e">
        <f t="shared" si="8"/>
        <v>#DIV/0!</v>
      </c>
    </row>
    <row r="295" s="50" customFormat="1" ht="14.5" customHeight="1" spans="1:7">
      <c r="A295" s="66">
        <v>20305</v>
      </c>
      <c r="B295" s="67">
        <f t="shared" si="9"/>
        <v>5</v>
      </c>
      <c r="C295" s="68" t="s">
        <v>180</v>
      </c>
      <c r="D295" s="73">
        <v>0</v>
      </c>
      <c r="E295" s="74"/>
      <c r="F295" s="74">
        <f>F296</f>
        <v>0</v>
      </c>
      <c r="G295" s="71" t="e">
        <f t="shared" si="8"/>
        <v>#DIV/0!</v>
      </c>
    </row>
    <row r="296" ht="14.5" customHeight="1" spans="1:7">
      <c r="A296" s="66">
        <v>2030501</v>
      </c>
      <c r="B296" s="67">
        <f t="shared" si="9"/>
        <v>7</v>
      </c>
      <c r="C296" s="72" t="s">
        <v>181</v>
      </c>
      <c r="D296" s="73">
        <v>0</v>
      </c>
      <c r="E296" s="74"/>
      <c r="F296" s="74"/>
      <c r="G296" s="71" t="e">
        <f t="shared" si="8"/>
        <v>#DIV/0!</v>
      </c>
    </row>
    <row r="297" s="50" customFormat="1" ht="14.5" customHeight="1" spans="1:7">
      <c r="A297" s="66">
        <v>20306</v>
      </c>
      <c r="B297" s="67">
        <f t="shared" si="9"/>
        <v>5</v>
      </c>
      <c r="C297" s="68" t="s">
        <v>182</v>
      </c>
      <c r="D297" s="73">
        <v>2604</v>
      </c>
      <c r="E297" s="70"/>
      <c r="F297" s="70">
        <f>SUM(F298:F304)</f>
        <v>1314</v>
      </c>
      <c r="G297" s="71">
        <f t="shared" si="8"/>
        <v>-98.1735159817352</v>
      </c>
    </row>
    <row r="298" ht="14.5" customHeight="1" spans="1:7">
      <c r="A298" s="66">
        <v>2030601</v>
      </c>
      <c r="B298" s="67">
        <f t="shared" si="9"/>
        <v>7</v>
      </c>
      <c r="C298" s="72" t="s">
        <v>183</v>
      </c>
      <c r="D298" s="73">
        <v>0</v>
      </c>
      <c r="E298" s="74"/>
      <c r="F298" s="74"/>
      <c r="G298" s="71" t="e">
        <f t="shared" si="8"/>
        <v>#DIV/0!</v>
      </c>
    </row>
    <row r="299" s="50" customFormat="1" ht="14.5" customHeight="1" spans="1:7">
      <c r="A299" s="66">
        <v>2030602</v>
      </c>
      <c r="B299" s="67">
        <f t="shared" si="9"/>
        <v>7</v>
      </c>
      <c r="C299" s="72" t="s">
        <v>184</v>
      </c>
      <c r="D299" s="73">
        <v>0</v>
      </c>
      <c r="E299" s="70"/>
      <c r="F299" s="74"/>
      <c r="G299" s="71" t="e">
        <f t="shared" si="8"/>
        <v>#DIV/0!</v>
      </c>
    </row>
    <row r="300" s="50" customFormat="1" ht="14.5" customHeight="1" spans="1:7">
      <c r="A300" s="66">
        <v>2030603</v>
      </c>
      <c r="B300" s="67">
        <f t="shared" si="9"/>
        <v>7</v>
      </c>
      <c r="C300" s="72" t="s">
        <v>185</v>
      </c>
      <c r="D300" s="73">
        <v>2604</v>
      </c>
      <c r="E300" s="74"/>
      <c r="F300" s="74">
        <f>VLOOKUP(A300,[1]表三汇总表!$A$10:$D$607,4,0)/10000</f>
        <v>1314</v>
      </c>
      <c r="G300" s="71">
        <f t="shared" si="8"/>
        <v>-98.1735159817352</v>
      </c>
    </row>
    <row r="301" ht="14.5" customHeight="1" spans="1:7">
      <c r="A301" s="66">
        <v>2030604</v>
      </c>
      <c r="B301" s="67">
        <f t="shared" si="9"/>
        <v>7</v>
      </c>
      <c r="C301" s="72" t="s">
        <v>186</v>
      </c>
      <c r="D301" s="73">
        <v>0</v>
      </c>
      <c r="E301" s="70"/>
      <c r="F301" s="74"/>
      <c r="G301" s="71" t="e">
        <f t="shared" si="8"/>
        <v>#DIV/0!</v>
      </c>
    </row>
    <row r="302" ht="14.5" customHeight="1" spans="1:7">
      <c r="A302" s="66">
        <v>2030607</v>
      </c>
      <c r="B302" s="67">
        <f t="shared" si="9"/>
        <v>7</v>
      </c>
      <c r="C302" s="72" t="s">
        <v>187</v>
      </c>
      <c r="D302" s="73">
        <v>0</v>
      </c>
      <c r="E302" s="74"/>
      <c r="F302" s="74"/>
      <c r="G302" s="71" t="e">
        <f t="shared" si="8"/>
        <v>#DIV/0!</v>
      </c>
    </row>
    <row r="303" ht="14.5" customHeight="1" spans="1:7">
      <c r="A303" s="66">
        <v>2030608</v>
      </c>
      <c r="B303" s="67">
        <f t="shared" si="9"/>
        <v>7</v>
      </c>
      <c r="C303" s="72" t="s">
        <v>188</v>
      </c>
      <c r="D303" s="73">
        <v>0</v>
      </c>
      <c r="E303" s="70"/>
      <c r="F303" s="74"/>
      <c r="G303" s="71" t="e">
        <f t="shared" si="8"/>
        <v>#DIV/0!</v>
      </c>
    </row>
    <row r="304" ht="14.5" customHeight="1" spans="1:7">
      <c r="A304" s="66">
        <v>2030699</v>
      </c>
      <c r="B304" s="67">
        <f t="shared" si="9"/>
        <v>7</v>
      </c>
      <c r="C304" s="72" t="s">
        <v>189</v>
      </c>
      <c r="D304" s="73">
        <v>0</v>
      </c>
      <c r="E304" s="74"/>
      <c r="F304" s="74"/>
      <c r="G304" s="71" t="e">
        <f t="shared" si="8"/>
        <v>#DIV/0!</v>
      </c>
    </row>
    <row r="305" ht="14.5" customHeight="1" spans="1:7">
      <c r="A305" s="66">
        <v>20399</v>
      </c>
      <c r="B305" s="67">
        <f t="shared" si="9"/>
        <v>5</v>
      </c>
      <c r="C305" s="68" t="s">
        <v>190</v>
      </c>
      <c r="D305" s="73">
        <v>0</v>
      </c>
      <c r="E305" s="70"/>
      <c r="F305" s="70">
        <f>F306</f>
        <v>0</v>
      </c>
      <c r="G305" s="71" t="e">
        <f t="shared" si="8"/>
        <v>#DIV/0!</v>
      </c>
    </row>
    <row r="306" ht="14.5" customHeight="1" spans="1:7">
      <c r="A306" s="66">
        <v>2039999</v>
      </c>
      <c r="B306" s="67">
        <f t="shared" si="9"/>
        <v>7</v>
      </c>
      <c r="C306" s="72" t="s">
        <v>191</v>
      </c>
      <c r="D306" s="73">
        <v>0</v>
      </c>
      <c r="E306" s="70"/>
      <c r="F306" s="74"/>
      <c r="G306" s="71" t="e">
        <f t="shared" si="8"/>
        <v>#DIV/0!</v>
      </c>
    </row>
    <row r="307" ht="14.5" customHeight="1" spans="1:7">
      <c r="A307" s="66">
        <v>204</v>
      </c>
      <c r="B307" s="67">
        <f t="shared" si="9"/>
        <v>3</v>
      </c>
      <c r="C307" s="68" t="s">
        <v>192</v>
      </c>
      <c r="D307" s="73">
        <v>18907</v>
      </c>
      <c r="E307" s="74"/>
      <c r="F307" s="74">
        <f>SUM(F308,F311,F322,F329,F337,F346,F360,F370,F380,F388,F394)</f>
        <v>17810.1829654</v>
      </c>
      <c r="G307" s="71">
        <f t="shared" si="8"/>
        <v>-6.15837039254899</v>
      </c>
    </row>
    <row r="308" ht="14.5" customHeight="1" spans="1:7">
      <c r="A308" s="66">
        <v>20401</v>
      </c>
      <c r="B308" s="67">
        <f t="shared" si="9"/>
        <v>5</v>
      </c>
      <c r="C308" s="68" t="s">
        <v>193</v>
      </c>
      <c r="D308" s="69">
        <v>0</v>
      </c>
      <c r="E308" s="70"/>
      <c r="F308" s="74">
        <f>SUM(F309:F310)</f>
        <v>0</v>
      </c>
      <c r="G308" s="71" t="e">
        <f t="shared" si="8"/>
        <v>#DIV/0!</v>
      </c>
    </row>
    <row r="309" ht="14.5" customHeight="1" spans="1:7">
      <c r="A309" s="66">
        <v>2040101</v>
      </c>
      <c r="B309" s="67">
        <f t="shared" si="9"/>
        <v>7</v>
      </c>
      <c r="C309" s="72" t="s">
        <v>194</v>
      </c>
      <c r="D309" s="73">
        <v>0</v>
      </c>
      <c r="E309" s="74"/>
      <c r="F309" s="74">
        <f>VLOOKUP(A309,[1]表三汇总表!$A$10:$D$607,4,0)/10000</f>
        <v>0</v>
      </c>
      <c r="G309" s="71" t="e">
        <f t="shared" si="8"/>
        <v>#DIV/0!</v>
      </c>
    </row>
    <row r="310" ht="14.5" customHeight="1" spans="1:7">
      <c r="A310" s="66">
        <v>2040199</v>
      </c>
      <c r="B310" s="67">
        <f t="shared" si="9"/>
        <v>7</v>
      </c>
      <c r="C310" s="72" t="s">
        <v>195</v>
      </c>
      <c r="D310" s="73">
        <v>0</v>
      </c>
      <c r="E310" s="70"/>
      <c r="F310" s="74"/>
      <c r="G310" s="71" t="e">
        <f t="shared" si="8"/>
        <v>#DIV/0!</v>
      </c>
    </row>
    <row r="311" ht="14.5" customHeight="1" spans="1:7">
      <c r="A311" s="66">
        <v>20402</v>
      </c>
      <c r="B311" s="67">
        <f t="shared" si="9"/>
        <v>5</v>
      </c>
      <c r="C311" s="68" t="s">
        <v>196</v>
      </c>
      <c r="D311" s="69">
        <v>17627</v>
      </c>
      <c r="E311" s="74"/>
      <c r="F311" s="74">
        <f>SUM(F312:F321)</f>
        <v>16583.8886974</v>
      </c>
      <c r="G311" s="71">
        <f t="shared" si="8"/>
        <v>-6.28990776309019</v>
      </c>
    </row>
    <row r="312" ht="14.5" customHeight="1" spans="1:7">
      <c r="A312" s="66">
        <v>2040201</v>
      </c>
      <c r="B312" s="67">
        <f t="shared" si="9"/>
        <v>7</v>
      </c>
      <c r="C312" s="72" t="s">
        <v>10</v>
      </c>
      <c r="D312" s="73">
        <v>17627</v>
      </c>
      <c r="E312" s="74"/>
      <c r="F312" s="74">
        <f>VLOOKUP(A312,[1]表三汇总表!$A$10:$D$607,4,0)/10000</f>
        <v>16583.8886974</v>
      </c>
      <c r="G312" s="71">
        <f t="shared" si="8"/>
        <v>-6.28990776309019</v>
      </c>
    </row>
    <row r="313" ht="14.5" customHeight="1" spans="1:7">
      <c r="A313" s="66">
        <v>2040202</v>
      </c>
      <c r="B313" s="67">
        <f t="shared" si="9"/>
        <v>7</v>
      </c>
      <c r="C313" s="72" t="s">
        <v>11</v>
      </c>
      <c r="D313" s="73">
        <v>0</v>
      </c>
      <c r="E313" s="74"/>
      <c r="F313" s="74"/>
      <c r="G313" s="71" t="e">
        <f t="shared" si="8"/>
        <v>#DIV/0!</v>
      </c>
    </row>
    <row r="314" ht="14.5" customHeight="1" spans="1:7">
      <c r="A314" s="66">
        <v>2040203</v>
      </c>
      <c r="B314" s="67">
        <f t="shared" si="9"/>
        <v>7</v>
      </c>
      <c r="C314" s="72" t="s">
        <v>12</v>
      </c>
      <c r="D314" s="73">
        <v>0</v>
      </c>
      <c r="E314" s="70"/>
      <c r="F314" s="74"/>
      <c r="G314" s="71" t="e">
        <f t="shared" si="8"/>
        <v>#DIV/0!</v>
      </c>
    </row>
    <row r="315" ht="14.5" customHeight="1" spans="1:7">
      <c r="A315" s="66">
        <v>2040219</v>
      </c>
      <c r="B315" s="67">
        <f t="shared" si="9"/>
        <v>7</v>
      </c>
      <c r="C315" s="72" t="s">
        <v>51</v>
      </c>
      <c r="D315" s="73">
        <v>0</v>
      </c>
      <c r="E315" s="74"/>
      <c r="F315" s="74"/>
      <c r="G315" s="71" t="e">
        <f t="shared" si="8"/>
        <v>#DIV/0!</v>
      </c>
    </row>
    <row r="316" ht="14.5" customHeight="1" spans="1:7">
      <c r="A316" s="66">
        <v>2040220</v>
      </c>
      <c r="B316" s="67">
        <f t="shared" si="9"/>
        <v>7</v>
      </c>
      <c r="C316" s="72" t="s">
        <v>197</v>
      </c>
      <c r="D316" s="73">
        <v>0</v>
      </c>
      <c r="E316" s="74"/>
      <c r="F316" s="74"/>
      <c r="G316" s="71" t="e">
        <f t="shared" si="8"/>
        <v>#DIV/0!</v>
      </c>
    </row>
    <row r="317" ht="14.5" customHeight="1" spans="1:7">
      <c r="A317" s="66">
        <v>2040221</v>
      </c>
      <c r="B317" s="67">
        <f t="shared" si="9"/>
        <v>7</v>
      </c>
      <c r="C317" s="72" t="s">
        <v>198</v>
      </c>
      <c r="D317" s="73">
        <v>0</v>
      </c>
      <c r="E317" s="70"/>
      <c r="F317" s="74"/>
      <c r="G317" s="71" t="e">
        <f t="shared" si="8"/>
        <v>#DIV/0!</v>
      </c>
    </row>
    <row r="318" ht="14.5" customHeight="1" spans="1:7">
      <c r="A318" s="66">
        <v>2040222</v>
      </c>
      <c r="B318" s="67">
        <f t="shared" si="9"/>
        <v>7</v>
      </c>
      <c r="C318" s="72" t="s">
        <v>199</v>
      </c>
      <c r="D318" s="73">
        <v>0</v>
      </c>
      <c r="E318" s="74"/>
      <c r="F318" s="74"/>
      <c r="G318" s="71" t="e">
        <f t="shared" si="8"/>
        <v>#DIV/0!</v>
      </c>
    </row>
    <row r="319" ht="14.5" customHeight="1" spans="1:7">
      <c r="A319" s="66">
        <v>2040223</v>
      </c>
      <c r="B319" s="67">
        <f t="shared" si="9"/>
        <v>7</v>
      </c>
      <c r="C319" s="72" t="s">
        <v>200</v>
      </c>
      <c r="D319" s="73">
        <v>0</v>
      </c>
      <c r="E319" s="74"/>
      <c r="F319" s="74"/>
      <c r="G319" s="71" t="e">
        <f t="shared" si="8"/>
        <v>#DIV/0!</v>
      </c>
    </row>
    <row r="320" ht="14.5" customHeight="1" spans="1:7">
      <c r="A320" s="66">
        <v>2040250</v>
      </c>
      <c r="B320" s="67">
        <f t="shared" si="9"/>
        <v>7</v>
      </c>
      <c r="C320" s="72" t="s">
        <v>19</v>
      </c>
      <c r="D320" s="73">
        <v>0</v>
      </c>
      <c r="E320" s="70"/>
      <c r="F320" s="74"/>
      <c r="G320" s="71" t="e">
        <f t="shared" si="8"/>
        <v>#DIV/0!</v>
      </c>
    </row>
    <row r="321" s="50" customFormat="1" ht="14.5" customHeight="1" spans="1:7">
      <c r="A321" s="66">
        <v>2040299</v>
      </c>
      <c r="B321" s="67">
        <f t="shared" si="9"/>
        <v>7</v>
      </c>
      <c r="C321" s="72" t="s">
        <v>201</v>
      </c>
      <c r="D321" s="73">
        <v>0</v>
      </c>
      <c r="E321" s="74"/>
      <c r="F321" s="74"/>
      <c r="G321" s="71" t="e">
        <f t="shared" si="8"/>
        <v>#DIV/0!</v>
      </c>
    </row>
    <row r="322" ht="14.5" customHeight="1" spans="1:7">
      <c r="A322" s="66">
        <v>20403</v>
      </c>
      <c r="B322" s="67">
        <f t="shared" si="9"/>
        <v>5</v>
      </c>
      <c r="C322" s="68" t="s">
        <v>202</v>
      </c>
      <c r="D322" s="73">
        <v>0</v>
      </c>
      <c r="E322" s="70"/>
      <c r="F322" s="74">
        <f>SUM(F323:F328)</f>
        <v>0</v>
      </c>
      <c r="G322" s="71" t="e">
        <f t="shared" si="8"/>
        <v>#DIV/0!</v>
      </c>
    </row>
    <row r="323" ht="14.5" customHeight="1" spans="1:7">
      <c r="A323" s="66">
        <v>2040301</v>
      </c>
      <c r="B323" s="67">
        <f t="shared" si="9"/>
        <v>7</v>
      </c>
      <c r="C323" s="72" t="s">
        <v>10</v>
      </c>
      <c r="D323" s="73">
        <v>0</v>
      </c>
      <c r="E323" s="74"/>
      <c r="F323" s="74"/>
      <c r="G323" s="71" t="e">
        <f t="shared" si="8"/>
        <v>#DIV/0!</v>
      </c>
    </row>
    <row r="324" ht="14.5" customHeight="1" spans="1:7">
      <c r="A324" s="66">
        <v>2040302</v>
      </c>
      <c r="B324" s="67">
        <f t="shared" si="9"/>
        <v>7</v>
      </c>
      <c r="C324" s="72" t="s">
        <v>11</v>
      </c>
      <c r="D324" s="73">
        <v>0</v>
      </c>
      <c r="E324" s="70"/>
      <c r="F324" s="74"/>
      <c r="G324" s="71" t="e">
        <f t="shared" si="8"/>
        <v>#DIV/0!</v>
      </c>
    </row>
    <row r="325" ht="14.5" customHeight="1" spans="1:7">
      <c r="A325" s="66">
        <v>2040303</v>
      </c>
      <c r="B325" s="67">
        <f t="shared" si="9"/>
        <v>7</v>
      </c>
      <c r="C325" s="72" t="s">
        <v>12</v>
      </c>
      <c r="D325" s="73">
        <v>0</v>
      </c>
      <c r="E325" s="74"/>
      <c r="F325" s="74"/>
      <c r="G325" s="71" t="e">
        <f t="shared" si="8"/>
        <v>#DIV/0!</v>
      </c>
    </row>
    <row r="326" ht="14.5" customHeight="1" spans="1:7">
      <c r="A326" s="66">
        <v>2040304</v>
      </c>
      <c r="B326" s="67">
        <f t="shared" si="9"/>
        <v>7</v>
      </c>
      <c r="C326" s="72" t="s">
        <v>203</v>
      </c>
      <c r="D326" s="73">
        <v>0</v>
      </c>
      <c r="E326" s="70"/>
      <c r="F326" s="74"/>
      <c r="G326" s="71" t="e">
        <f t="shared" ref="G326:G389" si="10">(F326-D326)/F326*100</f>
        <v>#DIV/0!</v>
      </c>
    </row>
    <row r="327" ht="14.5" customHeight="1" spans="1:7">
      <c r="A327" s="66">
        <v>2040350</v>
      </c>
      <c r="B327" s="67">
        <f t="shared" ref="B327:B390" si="11">LEN(A327)</f>
        <v>7</v>
      </c>
      <c r="C327" s="72" t="s">
        <v>19</v>
      </c>
      <c r="D327" s="73">
        <v>0</v>
      </c>
      <c r="E327" s="74"/>
      <c r="F327" s="74"/>
      <c r="G327" s="71" t="e">
        <f t="shared" si="10"/>
        <v>#DIV/0!</v>
      </c>
    </row>
    <row r="328" ht="14.5" customHeight="1" spans="1:7">
      <c r="A328" s="66">
        <v>2040399</v>
      </c>
      <c r="B328" s="67">
        <f t="shared" si="11"/>
        <v>7</v>
      </c>
      <c r="C328" s="72" t="s">
        <v>204</v>
      </c>
      <c r="D328" s="73">
        <v>0</v>
      </c>
      <c r="E328" s="70"/>
      <c r="F328" s="74"/>
      <c r="G328" s="71" t="e">
        <f t="shared" si="10"/>
        <v>#DIV/0!</v>
      </c>
    </row>
    <row r="329" ht="14.5" customHeight="1" spans="1:7">
      <c r="A329" s="66">
        <v>20404</v>
      </c>
      <c r="B329" s="67">
        <f t="shared" si="11"/>
        <v>5</v>
      </c>
      <c r="C329" s="68" t="s">
        <v>205</v>
      </c>
      <c r="D329" s="73">
        <v>0</v>
      </c>
      <c r="E329" s="74"/>
      <c r="F329" s="74">
        <f>SUM(F330:F336)</f>
        <v>0</v>
      </c>
      <c r="G329" s="71" t="e">
        <f t="shared" si="10"/>
        <v>#DIV/0!</v>
      </c>
    </row>
    <row r="330" ht="14.5" customHeight="1" spans="1:7">
      <c r="A330" s="66">
        <v>2040401</v>
      </c>
      <c r="B330" s="67">
        <f t="shared" si="11"/>
        <v>7</v>
      </c>
      <c r="C330" s="72" t="s">
        <v>10</v>
      </c>
      <c r="D330" s="73">
        <v>0</v>
      </c>
      <c r="E330" s="70"/>
      <c r="F330" s="74">
        <f>VLOOKUP(A330,[1]表三汇总表!$A$10:$D$607,4,0)/10000</f>
        <v>0</v>
      </c>
      <c r="G330" s="71" t="e">
        <f t="shared" si="10"/>
        <v>#DIV/0!</v>
      </c>
    </row>
    <row r="331" ht="14.5" customHeight="1" spans="1:7">
      <c r="A331" s="66">
        <v>2040402</v>
      </c>
      <c r="B331" s="67">
        <f t="shared" si="11"/>
        <v>7</v>
      </c>
      <c r="C331" s="72" t="s">
        <v>11</v>
      </c>
      <c r="D331" s="73">
        <v>0</v>
      </c>
      <c r="E331" s="70"/>
      <c r="F331" s="74"/>
      <c r="G331" s="71" t="e">
        <f t="shared" si="10"/>
        <v>#DIV/0!</v>
      </c>
    </row>
    <row r="332" s="50" customFormat="1" ht="14.5" customHeight="1" spans="1:7">
      <c r="A332" s="66">
        <v>2040403</v>
      </c>
      <c r="B332" s="67">
        <f t="shared" si="11"/>
        <v>7</v>
      </c>
      <c r="C332" s="72" t="s">
        <v>12</v>
      </c>
      <c r="D332" s="73">
        <v>0</v>
      </c>
      <c r="E332" s="74"/>
      <c r="F332" s="74"/>
      <c r="G332" s="71" t="e">
        <f t="shared" si="10"/>
        <v>#DIV/0!</v>
      </c>
    </row>
    <row r="333" ht="14.5" customHeight="1" spans="1:7">
      <c r="A333" s="66">
        <v>2040409</v>
      </c>
      <c r="B333" s="67">
        <f t="shared" si="11"/>
        <v>7</v>
      </c>
      <c r="C333" s="72" t="s">
        <v>206</v>
      </c>
      <c r="D333" s="73">
        <v>0</v>
      </c>
      <c r="E333" s="74"/>
      <c r="F333" s="74"/>
      <c r="G333" s="71" t="e">
        <f t="shared" si="10"/>
        <v>#DIV/0!</v>
      </c>
    </row>
    <row r="334" ht="14.5" customHeight="1" spans="1:7">
      <c r="A334" s="66">
        <v>2040410</v>
      </c>
      <c r="B334" s="67">
        <f t="shared" si="11"/>
        <v>7</v>
      </c>
      <c r="C334" s="72" t="s">
        <v>207</v>
      </c>
      <c r="D334" s="73">
        <v>0</v>
      </c>
      <c r="E334" s="74"/>
      <c r="F334" s="74"/>
      <c r="G334" s="71" t="e">
        <f t="shared" si="10"/>
        <v>#DIV/0!</v>
      </c>
    </row>
    <row r="335" ht="14.5" customHeight="1" spans="1:7">
      <c r="A335" s="66">
        <v>2040450</v>
      </c>
      <c r="B335" s="67">
        <f t="shared" si="11"/>
        <v>7</v>
      </c>
      <c r="C335" s="72" t="s">
        <v>19</v>
      </c>
      <c r="D335" s="73">
        <v>0</v>
      </c>
      <c r="E335" s="74"/>
      <c r="F335" s="74"/>
      <c r="G335" s="71" t="e">
        <f t="shared" si="10"/>
        <v>#DIV/0!</v>
      </c>
    </row>
    <row r="336" ht="14.5" customHeight="1" spans="1:7">
      <c r="A336" s="66">
        <v>2040499</v>
      </c>
      <c r="B336" s="67">
        <f t="shared" si="11"/>
        <v>7</v>
      </c>
      <c r="C336" s="72" t="s">
        <v>208</v>
      </c>
      <c r="D336" s="73">
        <v>0</v>
      </c>
      <c r="E336" s="74"/>
      <c r="F336" s="74"/>
      <c r="G336" s="71" t="e">
        <f t="shared" si="10"/>
        <v>#DIV/0!</v>
      </c>
    </row>
    <row r="337" ht="14.5" customHeight="1" spans="1:7">
      <c r="A337" s="66">
        <v>20405</v>
      </c>
      <c r="B337" s="67">
        <f t="shared" si="11"/>
        <v>5</v>
      </c>
      <c r="C337" s="68" t="s">
        <v>209</v>
      </c>
      <c r="D337" s="69">
        <v>0</v>
      </c>
      <c r="E337" s="70"/>
      <c r="F337" s="74">
        <f>SUM(F338:F345)</f>
        <v>0</v>
      </c>
      <c r="G337" s="71" t="e">
        <f t="shared" si="10"/>
        <v>#DIV/0!</v>
      </c>
    </row>
    <row r="338" ht="14.5" customHeight="1" spans="1:7">
      <c r="A338" s="66">
        <v>2040501</v>
      </c>
      <c r="B338" s="67">
        <f t="shared" si="11"/>
        <v>7</v>
      </c>
      <c r="C338" s="72" t="s">
        <v>10</v>
      </c>
      <c r="D338" s="73">
        <v>0</v>
      </c>
      <c r="E338" s="74"/>
      <c r="F338" s="74">
        <f>VLOOKUP(A338,[1]表三汇总表!$A$10:$D$607,4,0)/10000</f>
        <v>0</v>
      </c>
      <c r="G338" s="71" t="e">
        <f t="shared" si="10"/>
        <v>#DIV/0!</v>
      </c>
    </row>
    <row r="339" s="50" customFormat="1" ht="14.5" customHeight="1" spans="1:7">
      <c r="A339" s="66">
        <v>2040502</v>
      </c>
      <c r="B339" s="67">
        <f t="shared" si="11"/>
        <v>7</v>
      </c>
      <c r="C339" s="72" t="s">
        <v>11</v>
      </c>
      <c r="D339" s="73">
        <v>0</v>
      </c>
      <c r="E339" s="70"/>
      <c r="F339" s="74"/>
      <c r="G339" s="71" t="e">
        <f t="shared" si="10"/>
        <v>#DIV/0!</v>
      </c>
    </row>
    <row r="340" ht="14.5" customHeight="1" spans="1:7">
      <c r="A340" s="66">
        <v>2040503</v>
      </c>
      <c r="B340" s="67">
        <f t="shared" si="11"/>
        <v>7</v>
      </c>
      <c r="C340" s="72" t="s">
        <v>12</v>
      </c>
      <c r="D340" s="73">
        <v>0</v>
      </c>
      <c r="E340" s="74"/>
      <c r="F340" s="74"/>
      <c r="G340" s="71" t="e">
        <f t="shared" si="10"/>
        <v>#DIV/0!</v>
      </c>
    </row>
    <row r="341" ht="14.5" customHeight="1" spans="1:7">
      <c r="A341" s="66">
        <v>2040504</v>
      </c>
      <c r="B341" s="67">
        <f t="shared" si="11"/>
        <v>7</v>
      </c>
      <c r="C341" s="72" t="s">
        <v>210</v>
      </c>
      <c r="D341" s="73">
        <v>0</v>
      </c>
      <c r="E341" s="74"/>
      <c r="F341" s="74"/>
      <c r="G341" s="71" t="e">
        <f t="shared" si="10"/>
        <v>#DIV/0!</v>
      </c>
    </row>
    <row r="342" ht="14.5" customHeight="1" spans="1:7">
      <c r="A342" s="66">
        <v>2040505</v>
      </c>
      <c r="B342" s="67">
        <f t="shared" si="11"/>
        <v>7</v>
      </c>
      <c r="C342" s="72" t="s">
        <v>211</v>
      </c>
      <c r="D342" s="73">
        <v>0</v>
      </c>
      <c r="E342" s="70"/>
      <c r="F342" s="74"/>
      <c r="G342" s="71" t="e">
        <f t="shared" si="10"/>
        <v>#DIV/0!</v>
      </c>
    </row>
    <row r="343" ht="14.5" customHeight="1" spans="1:7">
      <c r="A343" s="66">
        <v>2040506</v>
      </c>
      <c r="B343" s="67">
        <f t="shared" si="11"/>
        <v>7</v>
      </c>
      <c r="C343" s="72" t="s">
        <v>212</v>
      </c>
      <c r="D343" s="73">
        <v>0</v>
      </c>
      <c r="E343" s="74"/>
      <c r="F343" s="74"/>
      <c r="G343" s="71" t="e">
        <f t="shared" si="10"/>
        <v>#DIV/0!</v>
      </c>
    </row>
    <row r="344" s="50" customFormat="1" ht="14.5" customHeight="1" spans="1:7">
      <c r="A344" s="66">
        <v>2040550</v>
      </c>
      <c r="B344" s="67">
        <f t="shared" si="11"/>
        <v>7</v>
      </c>
      <c r="C344" s="72" t="s">
        <v>19</v>
      </c>
      <c r="D344" s="73">
        <v>0</v>
      </c>
      <c r="E344" s="70"/>
      <c r="F344" s="74"/>
      <c r="G344" s="71" t="e">
        <f t="shared" si="10"/>
        <v>#DIV/0!</v>
      </c>
    </row>
    <row r="345" ht="14.5" customHeight="1" spans="1:7">
      <c r="A345" s="66">
        <v>2040599</v>
      </c>
      <c r="B345" s="67">
        <f t="shared" si="11"/>
        <v>7</v>
      </c>
      <c r="C345" s="72" t="s">
        <v>213</v>
      </c>
      <c r="D345" s="73">
        <v>0</v>
      </c>
      <c r="E345" s="74"/>
      <c r="F345" s="74"/>
      <c r="G345" s="71" t="e">
        <f t="shared" si="10"/>
        <v>#DIV/0!</v>
      </c>
    </row>
    <row r="346" ht="14.5" customHeight="1" spans="1:7">
      <c r="A346" s="66">
        <v>20406</v>
      </c>
      <c r="B346" s="67">
        <f t="shared" si="11"/>
        <v>5</v>
      </c>
      <c r="C346" s="68" t="s">
        <v>214</v>
      </c>
      <c r="D346" s="69">
        <v>1280</v>
      </c>
      <c r="E346" s="70"/>
      <c r="F346" s="74">
        <f>SUM(F347:F359)</f>
        <v>1226.294268</v>
      </c>
      <c r="G346" s="71">
        <f t="shared" si="10"/>
        <v>-4.37951423254962</v>
      </c>
    </row>
    <row r="347" ht="14.5" customHeight="1" spans="1:7">
      <c r="A347" s="66">
        <v>2040601</v>
      </c>
      <c r="B347" s="67">
        <f t="shared" si="11"/>
        <v>7</v>
      </c>
      <c r="C347" s="72" t="s">
        <v>10</v>
      </c>
      <c r="D347" s="73">
        <v>1280</v>
      </c>
      <c r="E347" s="70"/>
      <c r="F347" s="74">
        <f>VLOOKUP(A347,[1]表三汇总表!$A$10:$D$607,4,0)/10000</f>
        <v>1226.294268</v>
      </c>
      <c r="G347" s="71">
        <f t="shared" si="10"/>
        <v>-4.37951423254962</v>
      </c>
    </row>
    <row r="348" ht="14.5" customHeight="1" spans="1:7">
      <c r="A348" s="66">
        <v>2040602</v>
      </c>
      <c r="B348" s="67">
        <f t="shared" si="11"/>
        <v>7</v>
      </c>
      <c r="C348" s="72" t="s">
        <v>11</v>
      </c>
      <c r="D348" s="73">
        <v>0</v>
      </c>
      <c r="E348" s="74"/>
      <c r="F348" s="74"/>
      <c r="G348" s="71" t="e">
        <f t="shared" si="10"/>
        <v>#DIV/0!</v>
      </c>
    </row>
    <row r="349" s="50" customFormat="1" ht="14.5" customHeight="1" spans="1:7">
      <c r="A349" s="66">
        <v>2040603</v>
      </c>
      <c r="B349" s="67">
        <f t="shared" si="11"/>
        <v>7</v>
      </c>
      <c r="C349" s="72" t="s">
        <v>12</v>
      </c>
      <c r="D349" s="73">
        <v>0</v>
      </c>
      <c r="E349" s="74"/>
      <c r="F349" s="74"/>
      <c r="G349" s="71" t="e">
        <f t="shared" si="10"/>
        <v>#DIV/0!</v>
      </c>
    </row>
    <row r="350" ht="14.5" customHeight="1" spans="1:7">
      <c r="A350" s="66">
        <v>2040604</v>
      </c>
      <c r="B350" s="67">
        <f t="shared" si="11"/>
        <v>7</v>
      </c>
      <c r="C350" s="72" t="s">
        <v>215</v>
      </c>
      <c r="D350" s="73">
        <v>0</v>
      </c>
      <c r="E350" s="74"/>
      <c r="F350" s="74"/>
      <c r="G350" s="71" t="e">
        <f t="shared" si="10"/>
        <v>#DIV/0!</v>
      </c>
    </row>
    <row r="351" s="50" customFormat="1" ht="14.5" customHeight="1" spans="1:7">
      <c r="A351" s="66">
        <v>2040605</v>
      </c>
      <c r="B351" s="67">
        <f t="shared" si="11"/>
        <v>7</v>
      </c>
      <c r="C351" s="72" t="s">
        <v>216</v>
      </c>
      <c r="D351" s="73">
        <v>0</v>
      </c>
      <c r="E351" s="74"/>
      <c r="F351" s="74"/>
      <c r="G351" s="71" t="e">
        <f t="shared" si="10"/>
        <v>#DIV/0!</v>
      </c>
    </row>
    <row r="352" s="50" customFormat="1" ht="14.5" customHeight="1" spans="1:7">
      <c r="A352" s="66">
        <v>2040606</v>
      </c>
      <c r="B352" s="67">
        <f t="shared" si="11"/>
        <v>7</v>
      </c>
      <c r="C352" s="72" t="s">
        <v>217</v>
      </c>
      <c r="D352" s="73">
        <v>0</v>
      </c>
      <c r="E352" s="74"/>
      <c r="F352" s="74"/>
      <c r="G352" s="71" t="e">
        <f t="shared" si="10"/>
        <v>#DIV/0!</v>
      </c>
    </row>
    <row r="353" ht="14.5" customHeight="1" spans="1:7">
      <c r="A353" s="66">
        <v>2040607</v>
      </c>
      <c r="B353" s="67">
        <f t="shared" si="11"/>
        <v>7</v>
      </c>
      <c r="C353" s="72" t="s">
        <v>218</v>
      </c>
      <c r="D353" s="73">
        <v>0</v>
      </c>
      <c r="E353" s="74"/>
      <c r="F353" s="74"/>
      <c r="G353" s="71" t="e">
        <f t="shared" si="10"/>
        <v>#DIV/0!</v>
      </c>
    </row>
    <row r="354" ht="14.5" customHeight="1" spans="1:7">
      <c r="A354" s="66">
        <v>2040608</v>
      </c>
      <c r="B354" s="67">
        <f t="shared" si="11"/>
        <v>7</v>
      </c>
      <c r="C354" s="72" t="s">
        <v>219</v>
      </c>
      <c r="D354" s="73">
        <v>0</v>
      </c>
      <c r="E354" s="74"/>
      <c r="F354" s="74"/>
      <c r="G354" s="71" t="e">
        <f t="shared" si="10"/>
        <v>#DIV/0!</v>
      </c>
    </row>
    <row r="355" s="50" customFormat="1" ht="14.5" customHeight="1" spans="1:7">
      <c r="A355" s="66">
        <v>2040610</v>
      </c>
      <c r="B355" s="67">
        <f t="shared" si="11"/>
        <v>7</v>
      </c>
      <c r="C355" s="72" t="s">
        <v>220</v>
      </c>
      <c r="D355" s="73">
        <v>0</v>
      </c>
      <c r="E355" s="74"/>
      <c r="F355" s="74"/>
      <c r="G355" s="71" t="e">
        <f t="shared" si="10"/>
        <v>#DIV/0!</v>
      </c>
    </row>
    <row r="356" ht="14.5" customHeight="1" spans="1:7">
      <c r="A356" s="66">
        <v>2040612</v>
      </c>
      <c r="B356" s="67">
        <f t="shared" si="11"/>
        <v>7</v>
      </c>
      <c r="C356" s="72" t="s">
        <v>221</v>
      </c>
      <c r="D356" s="73">
        <v>0</v>
      </c>
      <c r="E356" s="74"/>
      <c r="F356" s="74"/>
      <c r="G356" s="71" t="e">
        <f t="shared" si="10"/>
        <v>#DIV/0!</v>
      </c>
    </row>
    <row r="357" ht="14.5" customHeight="1" spans="1:7">
      <c r="A357" s="66">
        <v>2040613</v>
      </c>
      <c r="B357" s="67">
        <f t="shared" si="11"/>
        <v>7</v>
      </c>
      <c r="C357" s="72" t="s">
        <v>51</v>
      </c>
      <c r="D357" s="73">
        <v>0</v>
      </c>
      <c r="E357" s="74"/>
      <c r="F357" s="74"/>
      <c r="G357" s="71" t="e">
        <f t="shared" si="10"/>
        <v>#DIV/0!</v>
      </c>
    </row>
    <row r="358" ht="14.5" customHeight="1" spans="1:7">
      <c r="A358" s="66">
        <v>2040650</v>
      </c>
      <c r="B358" s="67">
        <f t="shared" si="11"/>
        <v>7</v>
      </c>
      <c r="C358" s="72" t="s">
        <v>19</v>
      </c>
      <c r="D358" s="73">
        <v>0</v>
      </c>
      <c r="E358" s="74"/>
      <c r="F358" s="74"/>
      <c r="G358" s="71" t="e">
        <f t="shared" si="10"/>
        <v>#DIV/0!</v>
      </c>
    </row>
    <row r="359" s="50" customFormat="1" ht="14.5" customHeight="1" spans="1:7">
      <c r="A359" s="66">
        <v>2040699</v>
      </c>
      <c r="B359" s="67">
        <f t="shared" si="11"/>
        <v>7</v>
      </c>
      <c r="C359" s="72" t="s">
        <v>222</v>
      </c>
      <c r="D359" s="73">
        <v>0</v>
      </c>
      <c r="E359" s="74"/>
      <c r="F359" s="74"/>
      <c r="G359" s="71" t="e">
        <f t="shared" si="10"/>
        <v>#DIV/0!</v>
      </c>
    </row>
    <row r="360" ht="14.5" customHeight="1" spans="1:7">
      <c r="A360" s="66">
        <v>20407</v>
      </c>
      <c r="B360" s="67">
        <f t="shared" si="11"/>
        <v>5</v>
      </c>
      <c r="C360" s="68" t="s">
        <v>223</v>
      </c>
      <c r="D360" s="73"/>
      <c r="E360" s="74"/>
      <c r="F360" s="74"/>
      <c r="G360" s="71" t="e">
        <f t="shared" si="10"/>
        <v>#DIV/0!</v>
      </c>
    </row>
    <row r="361" s="50" customFormat="1" ht="14.5" customHeight="1" spans="1:7">
      <c r="A361" s="66">
        <v>2040701</v>
      </c>
      <c r="B361" s="67">
        <f t="shared" si="11"/>
        <v>7</v>
      </c>
      <c r="C361" s="72" t="s">
        <v>10</v>
      </c>
      <c r="D361" s="73">
        <v>0</v>
      </c>
      <c r="E361" s="74"/>
      <c r="F361" s="74"/>
      <c r="G361" s="71" t="e">
        <f t="shared" si="10"/>
        <v>#DIV/0!</v>
      </c>
    </row>
    <row r="362" s="50" customFormat="1" ht="14.5" customHeight="1" spans="1:7">
      <c r="A362" s="66">
        <v>2040702</v>
      </c>
      <c r="B362" s="67">
        <f t="shared" si="11"/>
        <v>7</v>
      </c>
      <c r="C362" s="72" t="s">
        <v>11</v>
      </c>
      <c r="D362" s="73">
        <v>0</v>
      </c>
      <c r="E362" s="74"/>
      <c r="F362" s="74"/>
      <c r="G362" s="71" t="e">
        <f t="shared" si="10"/>
        <v>#DIV/0!</v>
      </c>
    </row>
    <row r="363" ht="14.5" customHeight="1" spans="1:7">
      <c r="A363" s="66">
        <v>2040703</v>
      </c>
      <c r="B363" s="67">
        <f t="shared" si="11"/>
        <v>7</v>
      </c>
      <c r="C363" s="72" t="s">
        <v>12</v>
      </c>
      <c r="D363" s="73">
        <v>0</v>
      </c>
      <c r="E363" s="70"/>
      <c r="F363" s="74"/>
      <c r="G363" s="71" t="e">
        <f t="shared" si="10"/>
        <v>#DIV/0!</v>
      </c>
    </row>
    <row r="364" ht="14.5" customHeight="1" spans="1:7">
      <c r="A364" s="66">
        <v>2040704</v>
      </c>
      <c r="B364" s="67">
        <f t="shared" si="11"/>
        <v>7</v>
      </c>
      <c r="C364" s="72" t="s">
        <v>224</v>
      </c>
      <c r="D364" s="73">
        <v>0</v>
      </c>
      <c r="E364" s="74"/>
      <c r="F364" s="74"/>
      <c r="G364" s="71" t="e">
        <f t="shared" si="10"/>
        <v>#DIV/0!</v>
      </c>
    </row>
    <row r="365" s="50" customFormat="1" ht="14.5" customHeight="1" spans="1:7">
      <c r="A365" s="66">
        <v>2040705</v>
      </c>
      <c r="B365" s="67">
        <f t="shared" si="11"/>
        <v>7</v>
      </c>
      <c r="C365" s="72" t="s">
        <v>225</v>
      </c>
      <c r="D365" s="73">
        <v>0</v>
      </c>
      <c r="E365" s="74"/>
      <c r="F365" s="74"/>
      <c r="G365" s="71" t="e">
        <f t="shared" si="10"/>
        <v>#DIV/0!</v>
      </c>
    </row>
    <row r="366" ht="14.5" customHeight="1" spans="1:7">
      <c r="A366" s="66">
        <v>2040706</v>
      </c>
      <c r="B366" s="67">
        <f t="shared" si="11"/>
        <v>7</v>
      </c>
      <c r="C366" s="72" t="s">
        <v>226</v>
      </c>
      <c r="D366" s="73">
        <v>0</v>
      </c>
      <c r="E366" s="74"/>
      <c r="F366" s="74"/>
      <c r="G366" s="71" t="e">
        <f t="shared" si="10"/>
        <v>#DIV/0!</v>
      </c>
    </row>
    <row r="367" ht="14.5" customHeight="1" spans="1:7">
      <c r="A367" s="66">
        <v>2040707</v>
      </c>
      <c r="B367" s="67">
        <f t="shared" si="11"/>
        <v>7</v>
      </c>
      <c r="C367" s="72" t="s">
        <v>51</v>
      </c>
      <c r="D367" s="73">
        <v>0</v>
      </c>
      <c r="E367" s="74"/>
      <c r="F367" s="74"/>
      <c r="G367" s="71" t="e">
        <f t="shared" si="10"/>
        <v>#DIV/0!</v>
      </c>
    </row>
    <row r="368" s="50" customFormat="1" ht="14.5" customHeight="1" spans="1:7">
      <c r="A368" s="66">
        <v>2040750</v>
      </c>
      <c r="B368" s="67">
        <f t="shared" si="11"/>
        <v>7</v>
      </c>
      <c r="C368" s="72" t="s">
        <v>19</v>
      </c>
      <c r="D368" s="73">
        <v>0</v>
      </c>
      <c r="E368" s="74"/>
      <c r="F368" s="74"/>
      <c r="G368" s="71" t="e">
        <f t="shared" si="10"/>
        <v>#DIV/0!</v>
      </c>
    </row>
    <row r="369" ht="14.5" customHeight="1" spans="1:7">
      <c r="A369" s="66">
        <v>2040799</v>
      </c>
      <c r="B369" s="67">
        <f t="shared" si="11"/>
        <v>7</v>
      </c>
      <c r="C369" s="72" t="s">
        <v>227</v>
      </c>
      <c r="D369" s="73">
        <v>0</v>
      </c>
      <c r="E369" s="74"/>
      <c r="F369" s="74"/>
      <c r="G369" s="71" t="e">
        <f t="shared" si="10"/>
        <v>#DIV/0!</v>
      </c>
    </row>
    <row r="370" s="50" customFormat="1" ht="14.5" customHeight="1" spans="1:7">
      <c r="A370" s="66">
        <v>20408</v>
      </c>
      <c r="B370" s="67">
        <f t="shared" si="11"/>
        <v>5</v>
      </c>
      <c r="C370" s="68" t="s">
        <v>228</v>
      </c>
      <c r="D370" s="73">
        <v>0</v>
      </c>
      <c r="E370" s="74"/>
      <c r="F370" s="74">
        <f>SUM(F371:F379)</f>
        <v>0</v>
      </c>
      <c r="G370" s="71" t="e">
        <f t="shared" si="10"/>
        <v>#DIV/0!</v>
      </c>
    </row>
    <row r="371" ht="14.5" customHeight="1" spans="1:7">
      <c r="A371" s="66">
        <v>2040801</v>
      </c>
      <c r="B371" s="67">
        <f t="shared" si="11"/>
        <v>7</v>
      </c>
      <c r="C371" s="72" t="s">
        <v>10</v>
      </c>
      <c r="D371" s="73">
        <v>0</v>
      </c>
      <c r="E371" s="74"/>
      <c r="F371" s="74"/>
      <c r="G371" s="71" t="e">
        <f t="shared" si="10"/>
        <v>#DIV/0!</v>
      </c>
    </row>
    <row r="372" s="50" customFormat="1" ht="14.5" customHeight="1" spans="1:7">
      <c r="A372" s="66">
        <v>2040802</v>
      </c>
      <c r="B372" s="67">
        <f t="shared" si="11"/>
        <v>7</v>
      </c>
      <c r="C372" s="72" t="s">
        <v>11</v>
      </c>
      <c r="D372" s="73">
        <v>0</v>
      </c>
      <c r="E372" s="70"/>
      <c r="F372" s="74"/>
      <c r="G372" s="71" t="e">
        <f t="shared" si="10"/>
        <v>#DIV/0!</v>
      </c>
    </row>
    <row r="373" s="50" customFormat="1" ht="14.5" customHeight="1" spans="1:7">
      <c r="A373" s="66">
        <v>2040803</v>
      </c>
      <c r="B373" s="67">
        <f t="shared" si="11"/>
        <v>7</v>
      </c>
      <c r="C373" s="72" t="s">
        <v>12</v>
      </c>
      <c r="D373" s="73">
        <v>0</v>
      </c>
      <c r="E373" s="74"/>
      <c r="F373" s="74"/>
      <c r="G373" s="71" t="e">
        <f t="shared" si="10"/>
        <v>#DIV/0!</v>
      </c>
    </row>
    <row r="374" ht="14.5" customHeight="1" spans="1:7">
      <c r="A374" s="66">
        <v>2040804</v>
      </c>
      <c r="B374" s="67">
        <f t="shared" si="11"/>
        <v>7</v>
      </c>
      <c r="C374" s="72" t="s">
        <v>229</v>
      </c>
      <c r="D374" s="73">
        <v>0</v>
      </c>
      <c r="E374" s="74"/>
      <c r="F374" s="74"/>
      <c r="G374" s="71" t="e">
        <f t="shared" si="10"/>
        <v>#DIV/0!</v>
      </c>
    </row>
    <row r="375" ht="14.5" customHeight="1" spans="1:7">
      <c r="A375" s="66">
        <v>2040805</v>
      </c>
      <c r="B375" s="67">
        <f t="shared" si="11"/>
        <v>7</v>
      </c>
      <c r="C375" s="72" t="s">
        <v>230</v>
      </c>
      <c r="D375" s="73">
        <v>0</v>
      </c>
      <c r="E375" s="74"/>
      <c r="F375" s="74"/>
      <c r="G375" s="71" t="e">
        <f t="shared" si="10"/>
        <v>#DIV/0!</v>
      </c>
    </row>
    <row r="376" s="50" customFormat="1" ht="14.5" customHeight="1" spans="1:7">
      <c r="A376" s="66">
        <v>2040806</v>
      </c>
      <c r="B376" s="67">
        <f t="shared" si="11"/>
        <v>7</v>
      </c>
      <c r="C376" s="72" t="s">
        <v>231</v>
      </c>
      <c r="D376" s="73">
        <v>0</v>
      </c>
      <c r="E376" s="74"/>
      <c r="F376" s="74"/>
      <c r="G376" s="71" t="e">
        <f t="shared" si="10"/>
        <v>#DIV/0!</v>
      </c>
    </row>
    <row r="377" ht="14.5" customHeight="1" spans="1:7">
      <c r="A377" s="66">
        <v>2040807</v>
      </c>
      <c r="B377" s="67">
        <f t="shared" si="11"/>
        <v>7</v>
      </c>
      <c r="C377" s="72" t="s">
        <v>51</v>
      </c>
      <c r="D377" s="73">
        <v>0</v>
      </c>
      <c r="E377" s="74"/>
      <c r="F377" s="74"/>
      <c r="G377" s="71" t="e">
        <f t="shared" si="10"/>
        <v>#DIV/0!</v>
      </c>
    </row>
    <row r="378" s="50" customFormat="1" ht="14.5" customHeight="1" spans="1:7">
      <c r="A378" s="66">
        <v>2040850</v>
      </c>
      <c r="B378" s="67">
        <f t="shared" si="11"/>
        <v>7</v>
      </c>
      <c r="C378" s="72" t="s">
        <v>19</v>
      </c>
      <c r="D378" s="73">
        <v>0</v>
      </c>
      <c r="E378" s="74"/>
      <c r="F378" s="74"/>
      <c r="G378" s="71" t="e">
        <f t="shared" si="10"/>
        <v>#DIV/0!</v>
      </c>
    </row>
    <row r="379" ht="14.5" customHeight="1" spans="1:7">
      <c r="A379" s="66">
        <v>2040899</v>
      </c>
      <c r="B379" s="67">
        <f t="shared" si="11"/>
        <v>7</v>
      </c>
      <c r="C379" s="72" t="s">
        <v>232</v>
      </c>
      <c r="D379" s="73">
        <v>0</v>
      </c>
      <c r="E379" s="74"/>
      <c r="F379" s="74"/>
      <c r="G379" s="71" t="e">
        <f t="shared" si="10"/>
        <v>#DIV/0!</v>
      </c>
    </row>
    <row r="380" s="50" customFormat="1" ht="14.5" customHeight="1" spans="1:7">
      <c r="A380" s="66">
        <v>20409</v>
      </c>
      <c r="B380" s="67">
        <f t="shared" si="11"/>
        <v>5</v>
      </c>
      <c r="C380" s="68" t="s">
        <v>233</v>
      </c>
      <c r="D380" s="69">
        <v>0</v>
      </c>
      <c r="E380" s="74"/>
      <c r="F380" s="74">
        <f>SUM(F381:F387)</f>
        <v>0</v>
      </c>
      <c r="G380" s="71" t="e">
        <f t="shared" si="10"/>
        <v>#DIV/0!</v>
      </c>
    </row>
    <row r="381" s="50" customFormat="1" ht="14.5" customHeight="1" spans="1:7">
      <c r="A381" s="66">
        <v>2040901</v>
      </c>
      <c r="B381" s="67">
        <f t="shared" si="11"/>
        <v>7</v>
      </c>
      <c r="C381" s="72" t="s">
        <v>10</v>
      </c>
      <c r="D381" s="73">
        <v>0</v>
      </c>
      <c r="E381" s="74"/>
      <c r="F381" s="74"/>
      <c r="G381" s="71" t="e">
        <f t="shared" si="10"/>
        <v>#DIV/0!</v>
      </c>
    </row>
    <row r="382" ht="14.5" customHeight="1" spans="1:7">
      <c r="A382" s="66">
        <v>2040902</v>
      </c>
      <c r="B382" s="67">
        <f t="shared" si="11"/>
        <v>7</v>
      </c>
      <c r="C382" s="72" t="s">
        <v>11</v>
      </c>
      <c r="D382" s="73">
        <v>0</v>
      </c>
      <c r="E382" s="74"/>
      <c r="F382" s="74"/>
      <c r="G382" s="71" t="e">
        <f t="shared" si="10"/>
        <v>#DIV/0!</v>
      </c>
    </row>
    <row r="383" s="50" customFormat="1" ht="14.5" customHeight="1" spans="1:7">
      <c r="A383" s="66">
        <v>2040903</v>
      </c>
      <c r="B383" s="67">
        <f t="shared" si="11"/>
        <v>7</v>
      </c>
      <c r="C383" s="72" t="s">
        <v>12</v>
      </c>
      <c r="D383" s="73">
        <v>0</v>
      </c>
      <c r="E383" s="74"/>
      <c r="F383" s="74"/>
      <c r="G383" s="71" t="e">
        <f t="shared" si="10"/>
        <v>#DIV/0!</v>
      </c>
    </row>
    <row r="384" ht="14.5" customHeight="1" spans="1:7">
      <c r="A384" s="66">
        <v>2040904</v>
      </c>
      <c r="B384" s="67">
        <f t="shared" si="11"/>
        <v>7</v>
      </c>
      <c r="C384" s="72" t="s">
        <v>234</v>
      </c>
      <c r="D384" s="73">
        <v>0</v>
      </c>
      <c r="E384" s="74"/>
      <c r="F384" s="74"/>
      <c r="G384" s="71" t="e">
        <f t="shared" si="10"/>
        <v>#DIV/0!</v>
      </c>
    </row>
    <row r="385" s="51" customFormat="1" ht="14.5" customHeight="1" spans="1:7">
      <c r="A385" s="66">
        <v>2040905</v>
      </c>
      <c r="B385" s="67">
        <f t="shared" si="11"/>
        <v>7</v>
      </c>
      <c r="C385" s="72" t="s">
        <v>235</v>
      </c>
      <c r="D385" s="73">
        <v>0</v>
      </c>
      <c r="E385" s="74"/>
      <c r="F385" s="74"/>
      <c r="G385" s="71" t="e">
        <f t="shared" si="10"/>
        <v>#DIV/0!</v>
      </c>
    </row>
    <row r="386" s="50" customFormat="1" ht="14.5" customHeight="1" spans="1:7">
      <c r="A386" s="66">
        <v>2040950</v>
      </c>
      <c r="B386" s="67">
        <f t="shared" si="11"/>
        <v>7</v>
      </c>
      <c r="C386" s="72" t="s">
        <v>19</v>
      </c>
      <c r="D386" s="73">
        <v>0</v>
      </c>
      <c r="E386" s="70"/>
      <c r="F386" s="74"/>
      <c r="G386" s="71" t="e">
        <f t="shared" si="10"/>
        <v>#DIV/0!</v>
      </c>
    </row>
    <row r="387" ht="14.5" customHeight="1" spans="1:7">
      <c r="A387" s="66">
        <v>2040999</v>
      </c>
      <c r="B387" s="67">
        <f t="shared" si="11"/>
        <v>7</v>
      </c>
      <c r="C387" s="72" t="s">
        <v>236</v>
      </c>
      <c r="D387" s="73">
        <v>0</v>
      </c>
      <c r="E387" s="74"/>
      <c r="F387" s="74"/>
      <c r="G387" s="71" t="e">
        <f t="shared" si="10"/>
        <v>#DIV/0!</v>
      </c>
    </row>
    <row r="388" ht="14.5" customHeight="1" spans="1:7">
      <c r="A388" s="66">
        <v>20410</v>
      </c>
      <c r="B388" s="67">
        <f t="shared" si="11"/>
        <v>5</v>
      </c>
      <c r="C388" s="68" t="s">
        <v>237</v>
      </c>
      <c r="D388" s="69">
        <v>0</v>
      </c>
      <c r="E388" s="74"/>
      <c r="F388" s="74">
        <f>SUM(F389:F393)</f>
        <v>0</v>
      </c>
      <c r="G388" s="71" t="e">
        <f t="shared" si="10"/>
        <v>#DIV/0!</v>
      </c>
    </row>
    <row r="389" ht="14.5" customHeight="1" spans="1:7">
      <c r="A389" s="66">
        <v>2041001</v>
      </c>
      <c r="B389" s="67">
        <f t="shared" si="11"/>
        <v>7</v>
      </c>
      <c r="C389" s="72" t="s">
        <v>10</v>
      </c>
      <c r="D389" s="73">
        <v>0</v>
      </c>
      <c r="E389" s="74"/>
      <c r="F389" s="74"/>
      <c r="G389" s="71" t="e">
        <f t="shared" si="10"/>
        <v>#DIV/0!</v>
      </c>
    </row>
    <row r="390" ht="14.5" customHeight="1" spans="1:7">
      <c r="A390" s="66">
        <v>2041002</v>
      </c>
      <c r="B390" s="67">
        <f t="shared" si="11"/>
        <v>7</v>
      </c>
      <c r="C390" s="72" t="s">
        <v>11</v>
      </c>
      <c r="D390" s="73">
        <v>0</v>
      </c>
      <c r="E390" s="74"/>
      <c r="F390" s="74"/>
      <c r="G390" s="71" t="e">
        <f t="shared" ref="G390:G453" si="12">(F390-D390)/F390*100</f>
        <v>#DIV/0!</v>
      </c>
    </row>
    <row r="391" ht="14.5" customHeight="1" spans="1:7">
      <c r="A391" s="66">
        <v>2041006</v>
      </c>
      <c r="B391" s="67">
        <f t="shared" ref="B391:B454" si="13">LEN(A391)</f>
        <v>7</v>
      </c>
      <c r="C391" s="72" t="s">
        <v>51</v>
      </c>
      <c r="D391" s="73">
        <v>0</v>
      </c>
      <c r="E391" s="74"/>
      <c r="F391" s="74"/>
      <c r="G391" s="71" t="e">
        <f t="shared" si="12"/>
        <v>#DIV/0!</v>
      </c>
    </row>
    <row r="392" ht="14.5" customHeight="1" spans="1:7">
      <c r="A392" s="66">
        <v>2041007</v>
      </c>
      <c r="B392" s="67">
        <f t="shared" si="13"/>
        <v>7</v>
      </c>
      <c r="C392" s="72" t="s">
        <v>238</v>
      </c>
      <c r="D392" s="73">
        <v>0</v>
      </c>
      <c r="E392" s="70"/>
      <c r="F392" s="74"/>
      <c r="G392" s="71" t="e">
        <f t="shared" si="12"/>
        <v>#DIV/0!</v>
      </c>
    </row>
    <row r="393" s="50" customFormat="1" ht="14.5" customHeight="1" spans="1:7">
      <c r="A393" s="66">
        <v>2041099</v>
      </c>
      <c r="B393" s="67">
        <f t="shared" si="13"/>
        <v>7</v>
      </c>
      <c r="C393" s="72" t="s">
        <v>239</v>
      </c>
      <c r="D393" s="73">
        <v>0</v>
      </c>
      <c r="E393" s="74"/>
      <c r="F393" s="74"/>
      <c r="G393" s="71" t="e">
        <f t="shared" si="12"/>
        <v>#DIV/0!</v>
      </c>
    </row>
    <row r="394" ht="14.5" customHeight="1" spans="1:7">
      <c r="A394" s="66">
        <v>20499</v>
      </c>
      <c r="B394" s="67">
        <f t="shared" si="13"/>
        <v>5</v>
      </c>
      <c r="C394" s="68" t="s">
        <v>240</v>
      </c>
      <c r="D394" s="69">
        <v>0</v>
      </c>
      <c r="E394" s="74"/>
      <c r="F394" s="74">
        <f>F395+F396</f>
        <v>0</v>
      </c>
      <c r="G394" s="71" t="e">
        <f t="shared" si="12"/>
        <v>#DIV/0!</v>
      </c>
    </row>
    <row r="395" s="50" customFormat="1" ht="14.5" customHeight="1" spans="1:7">
      <c r="A395" s="66">
        <v>2049902</v>
      </c>
      <c r="B395" s="67">
        <f t="shared" si="13"/>
        <v>7</v>
      </c>
      <c r="C395" s="72" t="s">
        <v>241</v>
      </c>
      <c r="D395" s="73">
        <v>0</v>
      </c>
      <c r="E395" s="74"/>
      <c r="F395" s="74"/>
      <c r="G395" s="71" t="e">
        <f t="shared" si="12"/>
        <v>#DIV/0!</v>
      </c>
    </row>
    <row r="396" ht="14.5" customHeight="1" spans="1:7">
      <c r="A396" s="66">
        <v>2049999</v>
      </c>
      <c r="B396" s="67">
        <f t="shared" si="13"/>
        <v>7</v>
      </c>
      <c r="C396" s="72" t="s">
        <v>242</v>
      </c>
      <c r="D396" s="73">
        <v>0</v>
      </c>
      <c r="E396" s="70"/>
      <c r="F396" s="74"/>
      <c r="G396" s="71" t="e">
        <f t="shared" si="12"/>
        <v>#DIV/0!</v>
      </c>
    </row>
    <row r="397" ht="14.5" customHeight="1" spans="1:7">
      <c r="A397" s="66">
        <v>205</v>
      </c>
      <c r="B397" s="67">
        <f t="shared" si="13"/>
        <v>3</v>
      </c>
      <c r="C397" s="68" t="s">
        <v>243</v>
      </c>
      <c r="D397" s="73">
        <v>71997</v>
      </c>
      <c r="E397" s="74"/>
      <c r="F397" s="74">
        <f>F398+F403+F410+F416+F422+F426+F430+F434+F440+F447</f>
        <v>23018.792348</v>
      </c>
      <c r="G397" s="71">
        <f t="shared" si="12"/>
        <v>-212.774879374832</v>
      </c>
    </row>
    <row r="398" ht="14.5" customHeight="1" spans="1:7">
      <c r="A398" s="66">
        <v>20501</v>
      </c>
      <c r="B398" s="67">
        <f t="shared" si="13"/>
        <v>5</v>
      </c>
      <c r="C398" s="68" t="s">
        <v>244</v>
      </c>
      <c r="D398" s="73">
        <v>6731</v>
      </c>
      <c r="E398" s="74"/>
      <c r="F398" s="74">
        <f>SUM(F399:F402)</f>
        <v>8880.130656</v>
      </c>
      <c r="G398" s="71">
        <f t="shared" si="12"/>
        <v>24.2015657117377</v>
      </c>
    </row>
    <row r="399" ht="14.5" customHeight="1" spans="1:7">
      <c r="A399" s="66">
        <v>2050101</v>
      </c>
      <c r="B399" s="67">
        <f t="shared" si="13"/>
        <v>7</v>
      </c>
      <c r="C399" s="72" t="s">
        <v>10</v>
      </c>
      <c r="D399" s="73">
        <v>0</v>
      </c>
      <c r="E399" s="74"/>
      <c r="F399" s="74"/>
      <c r="G399" s="71" t="e">
        <f t="shared" si="12"/>
        <v>#DIV/0!</v>
      </c>
    </row>
    <row r="400" ht="14.5" customHeight="1" spans="1:7">
      <c r="A400" s="66">
        <v>2050102</v>
      </c>
      <c r="B400" s="67">
        <f t="shared" si="13"/>
        <v>7</v>
      </c>
      <c r="C400" s="72" t="s">
        <v>11</v>
      </c>
      <c r="D400" s="73">
        <v>6731</v>
      </c>
      <c r="E400" s="74"/>
      <c r="F400" s="74">
        <f>VLOOKUP(A400,[1]表三汇总表!$A$10:$D$607,4,0)/10000</f>
        <v>8880.130656</v>
      </c>
      <c r="G400" s="71">
        <f t="shared" si="12"/>
        <v>24.2015657117377</v>
      </c>
    </row>
    <row r="401" s="50" customFormat="1" ht="14.5" customHeight="1" spans="1:7">
      <c r="A401" s="66">
        <v>2050103</v>
      </c>
      <c r="B401" s="67">
        <f t="shared" si="13"/>
        <v>7</v>
      </c>
      <c r="C401" s="72" t="s">
        <v>12</v>
      </c>
      <c r="D401" s="73">
        <v>0</v>
      </c>
      <c r="E401" s="70"/>
      <c r="F401" s="74"/>
      <c r="G401" s="71" t="e">
        <f t="shared" si="12"/>
        <v>#DIV/0!</v>
      </c>
    </row>
    <row r="402" s="50" customFormat="1" ht="14.5" customHeight="1" spans="1:7">
      <c r="A402" s="66">
        <v>2050199</v>
      </c>
      <c r="B402" s="67">
        <f t="shared" si="13"/>
        <v>7</v>
      </c>
      <c r="C402" s="72" t="s">
        <v>245</v>
      </c>
      <c r="D402" s="73">
        <v>0</v>
      </c>
      <c r="E402" s="74"/>
      <c r="F402" s="74"/>
      <c r="G402" s="71" t="e">
        <f t="shared" si="12"/>
        <v>#DIV/0!</v>
      </c>
    </row>
    <row r="403" ht="14.5" customHeight="1" spans="1:7">
      <c r="A403" s="66">
        <v>20502</v>
      </c>
      <c r="B403" s="67">
        <f t="shared" si="13"/>
        <v>5</v>
      </c>
      <c r="C403" s="68" t="s">
        <v>246</v>
      </c>
      <c r="D403" s="73">
        <v>57467</v>
      </c>
      <c r="E403" s="70"/>
      <c r="F403" s="70">
        <f>SUM(F404:F409)</f>
        <v>5000</v>
      </c>
      <c r="G403" s="71">
        <f t="shared" si="12"/>
        <v>-1049.34</v>
      </c>
    </row>
    <row r="404" ht="14.5" customHeight="1" spans="1:7">
      <c r="A404" s="66">
        <v>2050201</v>
      </c>
      <c r="B404" s="67">
        <f t="shared" si="13"/>
        <v>7</v>
      </c>
      <c r="C404" s="72" t="s">
        <v>247</v>
      </c>
      <c r="D404" s="73">
        <v>7332</v>
      </c>
      <c r="E404" s="70"/>
      <c r="F404" s="74"/>
      <c r="G404" s="71" t="e">
        <f t="shared" si="12"/>
        <v>#DIV/0!</v>
      </c>
    </row>
    <row r="405" s="50" customFormat="1" ht="14.5" customHeight="1" spans="1:7">
      <c r="A405" s="66">
        <v>2050202</v>
      </c>
      <c r="B405" s="67">
        <f t="shared" si="13"/>
        <v>7</v>
      </c>
      <c r="C405" s="72" t="s">
        <v>248</v>
      </c>
      <c r="D405" s="73">
        <v>16327</v>
      </c>
      <c r="E405" s="74"/>
      <c r="F405" s="74"/>
      <c r="G405" s="71" t="e">
        <f t="shared" si="12"/>
        <v>#DIV/0!</v>
      </c>
    </row>
    <row r="406" s="51" customFormat="1" ht="14.5" customHeight="1" spans="1:7">
      <c r="A406" s="66">
        <v>2050203</v>
      </c>
      <c r="B406" s="67">
        <f t="shared" si="13"/>
        <v>7</v>
      </c>
      <c r="C406" s="72" t="s">
        <v>249</v>
      </c>
      <c r="D406" s="73">
        <v>16230</v>
      </c>
      <c r="E406" s="74"/>
      <c r="F406" s="74"/>
      <c r="G406" s="71" t="e">
        <f t="shared" si="12"/>
        <v>#DIV/0!</v>
      </c>
    </row>
    <row r="407" ht="14.5" customHeight="1" spans="1:7">
      <c r="A407" s="66">
        <v>2050204</v>
      </c>
      <c r="B407" s="67">
        <f t="shared" si="13"/>
        <v>7</v>
      </c>
      <c r="C407" s="72" t="s">
        <v>250</v>
      </c>
      <c r="D407" s="73">
        <v>9578</v>
      </c>
      <c r="E407" s="74"/>
      <c r="F407" s="74"/>
      <c r="G407" s="71" t="e">
        <f t="shared" si="12"/>
        <v>#DIV/0!</v>
      </c>
    </row>
    <row r="408" s="50" customFormat="1" ht="14.5" customHeight="1" spans="1:7">
      <c r="A408" s="66">
        <v>2050205</v>
      </c>
      <c r="B408" s="67">
        <f t="shared" si="13"/>
        <v>7</v>
      </c>
      <c r="C408" s="72" t="s">
        <v>251</v>
      </c>
      <c r="D408" s="73">
        <v>3000</v>
      </c>
      <c r="E408" s="74"/>
      <c r="F408" s="74"/>
      <c r="G408" s="71" t="e">
        <f t="shared" si="12"/>
        <v>#DIV/0!</v>
      </c>
    </row>
    <row r="409" s="50" customFormat="1" ht="14.5" customHeight="1" spans="1:7">
      <c r="A409" s="66">
        <v>2050299</v>
      </c>
      <c r="B409" s="67">
        <f t="shared" si="13"/>
        <v>7</v>
      </c>
      <c r="C409" s="72" t="s">
        <v>252</v>
      </c>
      <c r="D409" s="73">
        <v>5000</v>
      </c>
      <c r="E409" s="74"/>
      <c r="F409" s="74">
        <f>VLOOKUP(A409,[1]表三汇总表!$A$10:$D$607,4,0)/10000</f>
        <v>5000</v>
      </c>
      <c r="G409" s="71">
        <f t="shared" si="12"/>
        <v>0</v>
      </c>
    </row>
    <row r="410" s="50" customFormat="1" ht="14.5" customHeight="1" spans="1:7">
      <c r="A410" s="66">
        <v>20503</v>
      </c>
      <c r="B410" s="67">
        <f t="shared" si="13"/>
        <v>5</v>
      </c>
      <c r="C410" s="68" t="s">
        <v>253</v>
      </c>
      <c r="D410" s="69">
        <v>1862</v>
      </c>
      <c r="E410" s="70"/>
      <c r="F410" s="70">
        <f>SUM(F411:F415)</f>
        <v>1763.592564</v>
      </c>
      <c r="G410" s="71">
        <f t="shared" si="12"/>
        <v>-5.57994164915293</v>
      </c>
    </row>
    <row r="411" ht="14.5" customHeight="1" spans="1:7">
      <c r="A411" s="66">
        <v>2050301</v>
      </c>
      <c r="B411" s="67">
        <f t="shared" si="13"/>
        <v>7</v>
      </c>
      <c r="C411" s="72" t="s">
        <v>254</v>
      </c>
      <c r="D411" s="73">
        <v>0</v>
      </c>
      <c r="E411" s="74"/>
      <c r="F411" s="74"/>
      <c r="G411" s="71" t="e">
        <f t="shared" si="12"/>
        <v>#DIV/0!</v>
      </c>
    </row>
    <row r="412" ht="14.5" customHeight="1" spans="1:7">
      <c r="A412" s="66">
        <v>2050302</v>
      </c>
      <c r="B412" s="67">
        <f t="shared" si="13"/>
        <v>7</v>
      </c>
      <c r="C412" s="72" t="s">
        <v>255</v>
      </c>
      <c r="D412" s="73">
        <v>0</v>
      </c>
      <c r="E412" s="70"/>
      <c r="F412" s="74"/>
      <c r="G412" s="71" t="e">
        <f t="shared" si="12"/>
        <v>#DIV/0!</v>
      </c>
    </row>
    <row r="413" s="50" customFormat="1" ht="14.5" customHeight="1" spans="1:7">
      <c r="A413" s="66">
        <v>2050303</v>
      </c>
      <c r="B413" s="67">
        <f t="shared" si="13"/>
        <v>7</v>
      </c>
      <c r="C413" s="72" t="s">
        <v>256</v>
      </c>
      <c r="D413" s="73">
        <v>0</v>
      </c>
      <c r="E413" s="70"/>
      <c r="F413" s="74"/>
      <c r="G413" s="71" t="e">
        <f t="shared" si="12"/>
        <v>#DIV/0!</v>
      </c>
    </row>
    <row r="414" ht="14.5" customHeight="1" spans="1:7">
      <c r="A414" s="66">
        <v>2050305</v>
      </c>
      <c r="B414" s="67">
        <f t="shared" si="13"/>
        <v>7</v>
      </c>
      <c r="C414" s="72" t="s">
        <v>257</v>
      </c>
      <c r="D414" s="73">
        <v>0</v>
      </c>
      <c r="E414" s="74"/>
      <c r="F414" s="74"/>
      <c r="G414" s="71" t="e">
        <f t="shared" si="12"/>
        <v>#DIV/0!</v>
      </c>
    </row>
    <row r="415" ht="14.5" customHeight="1" spans="1:7">
      <c r="A415" s="66">
        <v>2050399</v>
      </c>
      <c r="B415" s="67">
        <f t="shared" si="13"/>
        <v>7</v>
      </c>
      <c r="C415" s="72" t="s">
        <v>258</v>
      </c>
      <c r="D415" s="73">
        <v>1862</v>
      </c>
      <c r="E415" s="74"/>
      <c r="F415" s="74">
        <f>VLOOKUP(A415,[1]表三汇总表!$A$10:$D$607,4,0)/10000</f>
        <v>1763.592564</v>
      </c>
      <c r="G415" s="71">
        <f t="shared" si="12"/>
        <v>-5.57994164915293</v>
      </c>
    </row>
    <row r="416" s="50" customFormat="1" ht="14.5" customHeight="1" spans="1:7">
      <c r="A416" s="66">
        <v>20504</v>
      </c>
      <c r="B416" s="67">
        <f t="shared" si="13"/>
        <v>5</v>
      </c>
      <c r="C416" s="68" t="s">
        <v>259</v>
      </c>
      <c r="D416" s="73">
        <v>0</v>
      </c>
      <c r="E416" s="70"/>
      <c r="F416" s="74">
        <f>SUM(F417:F421)</f>
        <v>0</v>
      </c>
      <c r="G416" s="71" t="e">
        <f t="shared" si="12"/>
        <v>#DIV/0!</v>
      </c>
    </row>
    <row r="417" ht="14.5" customHeight="1" spans="1:7">
      <c r="A417" s="66">
        <v>2050401</v>
      </c>
      <c r="B417" s="67">
        <f t="shared" si="13"/>
        <v>7</v>
      </c>
      <c r="C417" s="72" t="s">
        <v>260</v>
      </c>
      <c r="D417" s="73">
        <v>0</v>
      </c>
      <c r="E417" s="70"/>
      <c r="F417" s="74"/>
      <c r="G417" s="71" t="e">
        <f t="shared" si="12"/>
        <v>#DIV/0!</v>
      </c>
    </row>
    <row r="418" s="50" customFormat="1" ht="14.5" customHeight="1" spans="1:7">
      <c r="A418" s="66">
        <v>2050402</v>
      </c>
      <c r="B418" s="67">
        <f t="shared" si="13"/>
        <v>7</v>
      </c>
      <c r="C418" s="72" t="s">
        <v>261</v>
      </c>
      <c r="D418" s="73">
        <v>0</v>
      </c>
      <c r="E418" s="74"/>
      <c r="F418" s="74"/>
      <c r="G418" s="71" t="e">
        <f t="shared" si="12"/>
        <v>#DIV/0!</v>
      </c>
    </row>
    <row r="419" ht="14.5" customHeight="1" spans="1:7">
      <c r="A419" s="66">
        <v>2050403</v>
      </c>
      <c r="B419" s="67">
        <f t="shared" si="13"/>
        <v>7</v>
      </c>
      <c r="C419" s="72" t="s">
        <v>262</v>
      </c>
      <c r="D419" s="73">
        <v>0</v>
      </c>
      <c r="E419" s="74"/>
      <c r="F419" s="74"/>
      <c r="G419" s="71" t="e">
        <f t="shared" si="12"/>
        <v>#DIV/0!</v>
      </c>
    </row>
    <row r="420" ht="14.5" customHeight="1" spans="1:7">
      <c r="A420" s="66">
        <v>2050404</v>
      </c>
      <c r="B420" s="67">
        <f t="shared" si="13"/>
        <v>7</v>
      </c>
      <c r="C420" s="72" t="s">
        <v>263</v>
      </c>
      <c r="D420" s="73">
        <v>0</v>
      </c>
      <c r="E420" s="70"/>
      <c r="F420" s="74"/>
      <c r="G420" s="71" t="e">
        <f t="shared" si="12"/>
        <v>#DIV/0!</v>
      </c>
    </row>
    <row r="421" s="50" customFormat="1" ht="14.5" customHeight="1" spans="1:7">
      <c r="A421" s="66">
        <v>2050499</v>
      </c>
      <c r="B421" s="67">
        <f t="shared" si="13"/>
        <v>7</v>
      </c>
      <c r="C421" s="72" t="s">
        <v>264</v>
      </c>
      <c r="D421" s="73">
        <v>0</v>
      </c>
      <c r="E421" s="74"/>
      <c r="F421" s="74"/>
      <c r="G421" s="71" t="e">
        <f t="shared" si="12"/>
        <v>#DIV/0!</v>
      </c>
    </row>
    <row r="422" s="50" customFormat="1" ht="14.5" customHeight="1" spans="1:7">
      <c r="A422" s="66">
        <v>20505</v>
      </c>
      <c r="B422" s="67">
        <f t="shared" si="13"/>
        <v>5</v>
      </c>
      <c r="C422" s="68" t="s">
        <v>265</v>
      </c>
      <c r="D422" s="73">
        <v>0</v>
      </c>
      <c r="E422" s="74"/>
      <c r="F422" s="74">
        <f>SUM(F423:F425)</f>
        <v>0</v>
      </c>
      <c r="G422" s="71" t="e">
        <f t="shared" si="12"/>
        <v>#DIV/0!</v>
      </c>
    </row>
    <row r="423" s="50" customFormat="1" ht="14.5" customHeight="1" spans="1:7">
      <c r="A423" s="66">
        <v>2050501</v>
      </c>
      <c r="B423" s="67">
        <f t="shared" si="13"/>
        <v>7</v>
      </c>
      <c r="C423" s="72" t="s">
        <v>266</v>
      </c>
      <c r="D423" s="73">
        <v>0</v>
      </c>
      <c r="E423" s="74"/>
      <c r="F423" s="74"/>
      <c r="G423" s="71" t="e">
        <f t="shared" si="12"/>
        <v>#DIV/0!</v>
      </c>
    </row>
    <row r="424" ht="14.5" customHeight="1" spans="1:7">
      <c r="A424" s="66">
        <v>2050502</v>
      </c>
      <c r="B424" s="67">
        <f t="shared" si="13"/>
        <v>7</v>
      </c>
      <c r="C424" s="72" t="s">
        <v>267</v>
      </c>
      <c r="D424" s="73">
        <v>0</v>
      </c>
      <c r="E424" s="74"/>
      <c r="F424" s="74"/>
      <c r="G424" s="71" t="e">
        <f t="shared" si="12"/>
        <v>#DIV/0!</v>
      </c>
    </row>
    <row r="425" ht="14.5" customHeight="1" spans="1:7">
      <c r="A425" s="66">
        <v>2050599</v>
      </c>
      <c r="B425" s="67">
        <f t="shared" si="13"/>
        <v>7</v>
      </c>
      <c r="C425" s="72" t="s">
        <v>268</v>
      </c>
      <c r="D425" s="73">
        <v>0</v>
      </c>
      <c r="E425" s="70"/>
      <c r="F425" s="74"/>
      <c r="G425" s="71" t="e">
        <f t="shared" si="12"/>
        <v>#DIV/0!</v>
      </c>
    </row>
    <row r="426" s="50" customFormat="1" ht="14.5" customHeight="1" spans="1:7">
      <c r="A426" s="66">
        <v>20506</v>
      </c>
      <c r="B426" s="67">
        <f t="shared" si="13"/>
        <v>5</v>
      </c>
      <c r="C426" s="68" t="s">
        <v>269</v>
      </c>
      <c r="D426" s="73">
        <v>0</v>
      </c>
      <c r="E426" s="74"/>
      <c r="F426" s="74">
        <f>SUM(F427:F429)</f>
        <v>0</v>
      </c>
      <c r="G426" s="71" t="e">
        <f t="shared" si="12"/>
        <v>#DIV/0!</v>
      </c>
    </row>
    <row r="427" s="50" customFormat="1" ht="14.5" customHeight="1" spans="1:7">
      <c r="A427" s="66">
        <v>2050601</v>
      </c>
      <c r="B427" s="67">
        <f t="shared" si="13"/>
        <v>7</v>
      </c>
      <c r="C427" s="72" t="s">
        <v>270</v>
      </c>
      <c r="D427" s="73">
        <v>0</v>
      </c>
      <c r="E427" s="70"/>
      <c r="F427" s="74"/>
      <c r="G427" s="71" t="e">
        <f t="shared" si="12"/>
        <v>#DIV/0!</v>
      </c>
    </row>
    <row r="428" ht="14.5" customHeight="1" spans="1:7">
      <c r="A428" s="66">
        <v>2050602</v>
      </c>
      <c r="B428" s="67">
        <f t="shared" si="13"/>
        <v>7</v>
      </c>
      <c r="C428" s="72" t="s">
        <v>271</v>
      </c>
      <c r="D428" s="73">
        <v>0</v>
      </c>
      <c r="E428" s="70"/>
      <c r="F428" s="74"/>
      <c r="G428" s="71" t="e">
        <f t="shared" si="12"/>
        <v>#DIV/0!</v>
      </c>
    </row>
    <row r="429" s="50" customFormat="1" ht="14.5" customHeight="1" spans="1:7">
      <c r="A429" s="66">
        <v>2050699</v>
      </c>
      <c r="B429" s="67">
        <f t="shared" si="13"/>
        <v>7</v>
      </c>
      <c r="C429" s="72" t="s">
        <v>272</v>
      </c>
      <c r="D429" s="73">
        <v>0</v>
      </c>
      <c r="E429" s="74"/>
      <c r="F429" s="74"/>
      <c r="G429" s="71" t="e">
        <f t="shared" si="12"/>
        <v>#DIV/0!</v>
      </c>
    </row>
    <row r="430" ht="14.5" customHeight="1" spans="1:7">
      <c r="A430" s="66">
        <v>20507</v>
      </c>
      <c r="B430" s="67">
        <f t="shared" si="13"/>
        <v>5</v>
      </c>
      <c r="C430" s="68" t="s">
        <v>273</v>
      </c>
      <c r="D430" s="69">
        <v>356</v>
      </c>
      <c r="E430" s="70"/>
      <c r="F430" s="74">
        <f>SUM(F431:F433)</f>
        <v>337.626568</v>
      </c>
      <c r="G430" s="71">
        <f t="shared" si="12"/>
        <v>-5.44193903602988</v>
      </c>
    </row>
    <row r="431" ht="14.5" customHeight="1" spans="1:7">
      <c r="A431" s="66">
        <v>2050701</v>
      </c>
      <c r="B431" s="67">
        <f t="shared" si="13"/>
        <v>7</v>
      </c>
      <c r="C431" s="72" t="s">
        <v>274</v>
      </c>
      <c r="D431" s="73">
        <v>356</v>
      </c>
      <c r="E431" s="74"/>
      <c r="F431" s="74">
        <f>VLOOKUP(A431,[1]表三汇总表!$A$10:$D$607,4,0)/10000</f>
        <v>337.626568</v>
      </c>
      <c r="G431" s="71">
        <f t="shared" si="12"/>
        <v>-5.44193903602988</v>
      </c>
    </row>
    <row r="432" ht="14.5" customHeight="1" spans="1:7">
      <c r="A432" s="66">
        <v>2050702</v>
      </c>
      <c r="B432" s="67">
        <f t="shared" si="13"/>
        <v>7</v>
      </c>
      <c r="C432" s="72" t="s">
        <v>275</v>
      </c>
      <c r="D432" s="73">
        <v>0</v>
      </c>
      <c r="E432" s="70"/>
      <c r="F432" s="74"/>
      <c r="G432" s="71" t="e">
        <f t="shared" si="12"/>
        <v>#DIV/0!</v>
      </c>
    </row>
    <row r="433" ht="14.5" customHeight="1" spans="1:7">
      <c r="A433" s="66">
        <v>2050799</v>
      </c>
      <c r="B433" s="67">
        <f t="shared" si="13"/>
        <v>7</v>
      </c>
      <c r="C433" s="72" t="s">
        <v>276</v>
      </c>
      <c r="D433" s="73">
        <v>0</v>
      </c>
      <c r="E433" s="74"/>
      <c r="F433" s="74"/>
      <c r="G433" s="71" t="e">
        <f t="shared" si="12"/>
        <v>#DIV/0!</v>
      </c>
    </row>
    <row r="434" ht="14.5" customHeight="1" spans="1:7">
      <c r="A434" s="66">
        <v>20508</v>
      </c>
      <c r="B434" s="67">
        <f t="shared" si="13"/>
        <v>5</v>
      </c>
      <c r="C434" s="68" t="s">
        <v>277</v>
      </c>
      <c r="D434" s="73">
        <v>866</v>
      </c>
      <c r="E434" s="70"/>
      <c r="F434" s="74">
        <f>SUM(F435:F439)</f>
        <v>771.34256</v>
      </c>
      <c r="G434" s="71">
        <f t="shared" si="12"/>
        <v>-12.2717771465897</v>
      </c>
    </row>
    <row r="435" ht="14.5" customHeight="1" spans="1:7">
      <c r="A435" s="66">
        <v>2050801</v>
      </c>
      <c r="B435" s="67">
        <f t="shared" si="13"/>
        <v>7</v>
      </c>
      <c r="C435" s="72" t="s">
        <v>278</v>
      </c>
      <c r="D435" s="73">
        <v>0</v>
      </c>
      <c r="E435" s="70"/>
      <c r="F435" s="74"/>
      <c r="G435" s="71" t="e">
        <f t="shared" si="12"/>
        <v>#DIV/0!</v>
      </c>
    </row>
    <row r="436" ht="14.5" customHeight="1" spans="1:7">
      <c r="A436" s="66">
        <v>2050802</v>
      </c>
      <c r="B436" s="67">
        <f t="shared" si="13"/>
        <v>7</v>
      </c>
      <c r="C436" s="72" t="s">
        <v>279</v>
      </c>
      <c r="D436" s="73">
        <v>376</v>
      </c>
      <c r="E436" s="74"/>
      <c r="F436" s="74">
        <f>VLOOKUP(A436,[1]表三汇总表!$A$10:$D$607,4,0)/10000</f>
        <v>376.6189</v>
      </c>
      <c r="G436" s="71">
        <f t="shared" si="12"/>
        <v>0.164330573956856</v>
      </c>
    </row>
    <row r="437" ht="14.5" customHeight="1" spans="1:7">
      <c r="A437" s="66">
        <v>2050803</v>
      </c>
      <c r="B437" s="67">
        <f t="shared" si="13"/>
        <v>7</v>
      </c>
      <c r="C437" s="72" t="s">
        <v>280</v>
      </c>
      <c r="D437" s="73">
        <v>0</v>
      </c>
      <c r="E437" s="74"/>
      <c r="F437" s="74"/>
      <c r="G437" s="71" t="e">
        <f t="shared" si="12"/>
        <v>#DIV/0!</v>
      </c>
    </row>
    <row r="438" ht="14.5" customHeight="1" spans="1:7">
      <c r="A438" s="66">
        <v>2050804</v>
      </c>
      <c r="B438" s="67">
        <f t="shared" si="13"/>
        <v>7</v>
      </c>
      <c r="C438" s="72" t="s">
        <v>281</v>
      </c>
      <c r="D438" s="73">
        <v>0</v>
      </c>
      <c r="E438" s="70"/>
      <c r="F438" s="74"/>
      <c r="G438" s="71" t="e">
        <f t="shared" si="12"/>
        <v>#DIV/0!</v>
      </c>
    </row>
    <row r="439" ht="14.5" customHeight="1" spans="1:7">
      <c r="A439" s="66">
        <v>2050899</v>
      </c>
      <c r="B439" s="67">
        <f t="shared" si="13"/>
        <v>7</v>
      </c>
      <c r="C439" s="72" t="s">
        <v>282</v>
      </c>
      <c r="D439" s="73">
        <v>490</v>
      </c>
      <c r="E439" s="74"/>
      <c r="F439" s="74">
        <f>VLOOKUP(A439,[1]表三汇总表!$A$10:$D$607,4,0)/10000</f>
        <v>394.72366</v>
      </c>
      <c r="G439" s="71">
        <f t="shared" si="12"/>
        <v>-24.1374788630608</v>
      </c>
    </row>
    <row r="440" ht="14.5" customHeight="1" spans="1:7">
      <c r="A440" s="66">
        <v>20509</v>
      </c>
      <c r="B440" s="67">
        <f t="shared" si="13"/>
        <v>5</v>
      </c>
      <c r="C440" s="68" t="s">
        <v>283</v>
      </c>
      <c r="D440" s="73">
        <v>3800</v>
      </c>
      <c r="E440" s="70"/>
      <c r="F440" s="74">
        <f>SUM(F441:F446)</f>
        <v>2300</v>
      </c>
      <c r="G440" s="71">
        <f t="shared" si="12"/>
        <v>-65.2173913043478</v>
      </c>
    </row>
    <row r="441" ht="14.5" customHeight="1" spans="1:7">
      <c r="A441" s="66">
        <v>2050901</v>
      </c>
      <c r="B441" s="67">
        <f t="shared" si="13"/>
        <v>7</v>
      </c>
      <c r="C441" s="72" t="s">
        <v>284</v>
      </c>
      <c r="D441" s="73">
        <v>0</v>
      </c>
      <c r="E441" s="70"/>
      <c r="F441" s="74"/>
      <c r="G441" s="71" t="e">
        <f t="shared" si="12"/>
        <v>#DIV/0!</v>
      </c>
    </row>
    <row r="442" ht="14.5" customHeight="1" spans="1:7">
      <c r="A442" s="66">
        <v>2050902</v>
      </c>
      <c r="B442" s="67">
        <f t="shared" si="13"/>
        <v>7</v>
      </c>
      <c r="C442" s="72" t="s">
        <v>285</v>
      </c>
      <c r="D442" s="73">
        <v>0</v>
      </c>
      <c r="E442" s="74"/>
      <c r="F442" s="74"/>
      <c r="G442" s="71" t="e">
        <f t="shared" si="12"/>
        <v>#DIV/0!</v>
      </c>
    </row>
    <row r="443" ht="14.5" customHeight="1" spans="1:7">
      <c r="A443" s="66">
        <v>2050903</v>
      </c>
      <c r="B443" s="67">
        <f t="shared" si="13"/>
        <v>7</v>
      </c>
      <c r="C443" s="72" t="s">
        <v>286</v>
      </c>
      <c r="D443" s="73">
        <v>0</v>
      </c>
      <c r="E443" s="74"/>
      <c r="F443" s="74"/>
      <c r="G443" s="71" t="e">
        <f t="shared" si="12"/>
        <v>#DIV/0!</v>
      </c>
    </row>
    <row r="444" ht="14.5" customHeight="1" spans="1:7">
      <c r="A444" s="66">
        <v>2050904</v>
      </c>
      <c r="B444" s="67">
        <f t="shared" si="13"/>
        <v>7</v>
      </c>
      <c r="C444" s="72" t="s">
        <v>287</v>
      </c>
      <c r="D444" s="73">
        <v>0</v>
      </c>
      <c r="E444" s="74"/>
      <c r="F444" s="74"/>
      <c r="G444" s="71" t="e">
        <f t="shared" si="12"/>
        <v>#DIV/0!</v>
      </c>
    </row>
    <row r="445" ht="14.5" customHeight="1" spans="1:7">
      <c r="A445" s="66">
        <v>2050905</v>
      </c>
      <c r="B445" s="67">
        <f t="shared" si="13"/>
        <v>7</v>
      </c>
      <c r="C445" s="72" t="s">
        <v>288</v>
      </c>
      <c r="D445" s="73">
        <v>0</v>
      </c>
      <c r="E445" s="74"/>
      <c r="F445" s="74"/>
      <c r="G445" s="71" t="e">
        <f t="shared" si="12"/>
        <v>#DIV/0!</v>
      </c>
    </row>
    <row r="446" ht="14.5" customHeight="1" spans="1:7">
      <c r="A446" s="66">
        <v>2050999</v>
      </c>
      <c r="B446" s="67">
        <f t="shared" si="13"/>
        <v>7</v>
      </c>
      <c r="C446" s="72" t="s">
        <v>289</v>
      </c>
      <c r="D446" s="73">
        <v>3800</v>
      </c>
      <c r="E446" s="74"/>
      <c r="F446" s="74">
        <f>VLOOKUP(A446,[1]表三汇总表!$A$10:$D$607,4,0)/10000</f>
        <v>2300</v>
      </c>
      <c r="G446" s="71">
        <f t="shared" si="12"/>
        <v>-65.2173913043478</v>
      </c>
    </row>
    <row r="447" ht="14.5" customHeight="1" spans="1:7">
      <c r="A447" s="66">
        <v>20599</v>
      </c>
      <c r="B447" s="67">
        <f t="shared" si="13"/>
        <v>5</v>
      </c>
      <c r="C447" s="68" t="s">
        <v>290</v>
      </c>
      <c r="D447" s="73">
        <v>915</v>
      </c>
      <c r="E447" s="74"/>
      <c r="F447" s="74">
        <f>F448</f>
        <v>3966.1</v>
      </c>
      <c r="G447" s="71">
        <f t="shared" si="12"/>
        <v>76.9294773202895</v>
      </c>
    </row>
    <row r="448" ht="14.5" customHeight="1" spans="1:7">
      <c r="A448" s="66">
        <v>2059999</v>
      </c>
      <c r="B448" s="67">
        <f t="shared" si="13"/>
        <v>7</v>
      </c>
      <c r="C448" s="72" t="s">
        <v>291</v>
      </c>
      <c r="D448" s="73">
        <v>915</v>
      </c>
      <c r="E448" s="70"/>
      <c r="F448" s="74">
        <f>VLOOKUP(A448,[1]表三汇总表!$A$10:$D$607,4,0)/10000</f>
        <v>3966.1</v>
      </c>
      <c r="G448" s="71">
        <f t="shared" si="12"/>
        <v>76.9294773202895</v>
      </c>
    </row>
    <row r="449" ht="14.5" customHeight="1" spans="1:7">
      <c r="A449" s="66">
        <v>206</v>
      </c>
      <c r="B449" s="67">
        <f t="shared" si="13"/>
        <v>3</v>
      </c>
      <c r="C449" s="68" t="s">
        <v>292</v>
      </c>
      <c r="D449" s="73">
        <v>15672</v>
      </c>
      <c r="E449" s="74"/>
      <c r="F449" s="74">
        <f>SUM(F450,F455,F464,F470,F475,F480,F485,F492,F496,F500)</f>
        <v>15748.139552</v>
      </c>
      <c r="G449" s="71">
        <f t="shared" si="12"/>
        <v>0.483482837757371</v>
      </c>
    </row>
    <row r="450" ht="14.5" customHeight="1" spans="1:7">
      <c r="A450" s="66">
        <v>20601</v>
      </c>
      <c r="B450" s="67">
        <f t="shared" si="13"/>
        <v>5</v>
      </c>
      <c r="C450" s="68" t="s">
        <v>293</v>
      </c>
      <c r="D450" s="73">
        <v>515</v>
      </c>
      <c r="E450" s="74"/>
      <c r="F450" s="80">
        <f>SUM(F451:F454)</f>
        <v>579.20778</v>
      </c>
      <c r="G450" s="71">
        <f t="shared" si="12"/>
        <v>11.0854484723945</v>
      </c>
    </row>
    <row r="451" ht="14.5" customHeight="1" spans="1:7">
      <c r="A451" s="66">
        <v>2060101</v>
      </c>
      <c r="B451" s="67">
        <f t="shared" si="13"/>
        <v>7</v>
      </c>
      <c r="C451" s="72" t="s">
        <v>10</v>
      </c>
      <c r="D451" s="73">
        <v>515</v>
      </c>
      <c r="E451" s="70"/>
      <c r="F451" s="74">
        <f>VLOOKUP(A451,[1]表三汇总表!$A$10:$D$607,4,0)/10000</f>
        <v>579.20778</v>
      </c>
      <c r="G451" s="71">
        <f t="shared" si="12"/>
        <v>11.0854484723945</v>
      </c>
    </row>
    <row r="452" ht="14.5" customHeight="1" spans="1:7">
      <c r="A452" s="66">
        <v>2060102</v>
      </c>
      <c r="B452" s="67">
        <f t="shared" si="13"/>
        <v>7</v>
      </c>
      <c r="C452" s="72" t="s">
        <v>11</v>
      </c>
      <c r="D452" s="73">
        <v>0</v>
      </c>
      <c r="E452" s="70"/>
      <c r="F452" s="74"/>
      <c r="G452" s="71" t="e">
        <f t="shared" si="12"/>
        <v>#DIV/0!</v>
      </c>
    </row>
    <row r="453" ht="14.5" customHeight="1" spans="1:7">
      <c r="A453" s="66">
        <v>2060103</v>
      </c>
      <c r="B453" s="67">
        <f t="shared" si="13"/>
        <v>7</v>
      </c>
      <c r="C453" s="72" t="s">
        <v>12</v>
      </c>
      <c r="D453" s="73">
        <v>0</v>
      </c>
      <c r="E453" s="74"/>
      <c r="F453" s="74"/>
      <c r="G453" s="71" t="e">
        <f t="shared" si="12"/>
        <v>#DIV/0!</v>
      </c>
    </row>
    <row r="454" ht="14.5" customHeight="1" spans="1:7">
      <c r="A454" s="66">
        <v>2060199</v>
      </c>
      <c r="B454" s="67">
        <f t="shared" si="13"/>
        <v>7</v>
      </c>
      <c r="C454" s="72" t="s">
        <v>294</v>
      </c>
      <c r="D454" s="73">
        <v>0</v>
      </c>
      <c r="E454" s="74"/>
      <c r="F454" s="74"/>
      <c r="G454" s="71" t="e">
        <f t="shared" ref="G454:G503" si="14">(F454-D454)/F454*100</f>
        <v>#DIV/0!</v>
      </c>
    </row>
    <row r="455" ht="14.5" customHeight="1" spans="1:7">
      <c r="A455" s="66">
        <v>20602</v>
      </c>
      <c r="B455" s="67">
        <f t="shared" ref="B455:B518" si="15">LEN(A455)</f>
        <v>5</v>
      </c>
      <c r="C455" s="68" t="s">
        <v>295</v>
      </c>
      <c r="D455" s="73">
        <v>0</v>
      </c>
      <c r="E455" s="74"/>
      <c r="F455" s="74">
        <f>SUM(F456:F463)</f>
        <v>0</v>
      </c>
      <c r="G455" s="71" t="e">
        <f t="shared" si="14"/>
        <v>#DIV/0!</v>
      </c>
    </row>
    <row r="456" ht="14.5" customHeight="1" spans="1:7">
      <c r="A456" s="66">
        <v>2060201</v>
      </c>
      <c r="B456" s="67">
        <f t="shared" si="15"/>
        <v>7</v>
      </c>
      <c r="C456" s="72" t="s">
        <v>296</v>
      </c>
      <c r="D456" s="73">
        <v>0</v>
      </c>
      <c r="E456" s="74"/>
      <c r="F456" s="74"/>
      <c r="G456" s="71" t="e">
        <f t="shared" si="14"/>
        <v>#DIV/0!</v>
      </c>
    </row>
    <row r="457" ht="14.5" customHeight="1" spans="1:7">
      <c r="A457" s="66">
        <v>2060203</v>
      </c>
      <c r="B457" s="67">
        <f t="shared" si="15"/>
        <v>7</v>
      </c>
      <c r="C457" s="72" t="s">
        <v>297</v>
      </c>
      <c r="D457" s="73">
        <v>0</v>
      </c>
      <c r="E457" s="74"/>
      <c r="F457" s="74"/>
      <c r="G457" s="71" t="e">
        <f t="shared" si="14"/>
        <v>#DIV/0!</v>
      </c>
    </row>
    <row r="458" ht="14.5" customHeight="1" spans="1:7">
      <c r="A458" s="66">
        <v>2060204</v>
      </c>
      <c r="B458" s="67">
        <f t="shared" si="15"/>
        <v>7</v>
      </c>
      <c r="C458" s="72" t="s">
        <v>298</v>
      </c>
      <c r="D458" s="73">
        <v>0</v>
      </c>
      <c r="E458" s="74"/>
      <c r="F458" s="74"/>
      <c r="G458" s="71" t="e">
        <f t="shared" si="14"/>
        <v>#DIV/0!</v>
      </c>
    </row>
    <row r="459" ht="14.5" customHeight="1" spans="1:7">
      <c r="A459" s="66">
        <v>2060205</v>
      </c>
      <c r="B459" s="67">
        <f t="shared" si="15"/>
        <v>7</v>
      </c>
      <c r="C459" s="72" t="s">
        <v>299</v>
      </c>
      <c r="D459" s="73">
        <v>0</v>
      </c>
      <c r="E459" s="74"/>
      <c r="F459" s="74"/>
      <c r="G459" s="71" t="e">
        <f t="shared" si="14"/>
        <v>#DIV/0!</v>
      </c>
    </row>
    <row r="460" ht="14.5" customHeight="1" spans="1:7">
      <c r="A460" s="66">
        <v>2060206</v>
      </c>
      <c r="B460" s="67">
        <f t="shared" si="15"/>
        <v>7</v>
      </c>
      <c r="C460" s="72" t="s">
        <v>300</v>
      </c>
      <c r="D460" s="73">
        <v>0</v>
      </c>
      <c r="E460" s="74"/>
      <c r="F460" s="74"/>
      <c r="G460" s="71" t="e">
        <f t="shared" si="14"/>
        <v>#DIV/0!</v>
      </c>
    </row>
    <row r="461" ht="14.5" customHeight="1" spans="1:7">
      <c r="A461" s="66">
        <v>2060207</v>
      </c>
      <c r="B461" s="67">
        <f t="shared" si="15"/>
        <v>7</v>
      </c>
      <c r="C461" s="72" t="s">
        <v>301</v>
      </c>
      <c r="D461" s="73">
        <v>0</v>
      </c>
      <c r="E461" s="74"/>
      <c r="F461" s="74"/>
      <c r="G461" s="71" t="e">
        <f t="shared" si="14"/>
        <v>#DIV/0!</v>
      </c>
    </row>
    <row r="462" ht="14.5" customHeight="1" spans="1:7">
      <c r="A462" s="66">
        <v>2060208</v>
      </c>
      <c r="B462" s="67">
        <f t="shared" si="15"/>
        <v>7</v>
      </c>
      <c r="C462" s="72" t="s">
        <v>302</v>
      </c>
      <c r="D462" s="73">
        <v>0</v>
      </c>
      <c r="E462" s="70"/>
      <c r="F462" s="74"/>
      <c r="G462" s="71" t="e">
        <f t="shared" si="14"/>
        <v>#DIV/0!</v>
      </c>
    </row>
    <row r="463" ht="14.5" customHeight="1" spans="1:7">
      <c r="A463" s="66">
        <v>2060299</v>
      </c>
      <c r="B463" s="67">
        <f t="shared" si="15"/>
        <v>7</v>
      </c>
      <c r="C463" s="72" t="s">
        <v>303</v>
      </c>
      <c r="D463" s="73">
        <v>0</v>
      </c>
      <c r="E463" s="74"/>
      <c r="F463" s="74"/>
      <c r="G463" s="71" t="e">
        <f t="shared" si="14"/>
        <v>#DIV/0!</v>
      </c>
    </row>
    <row r="464" ht="14.5" customHeight="1" spans="1:7">
      <c r="A464" s="66">
        <v>20603</v>
      </c>
      <c r="B464" s="67">
        <f t="shared" si="15"/>
        <v>5</v>
      </c>
      <c r="C464" s="68" t="s">
        <v>304</v>
      </c>
      <c r="D464" s="73">
        <v>0</v>
      </c>
      <c r="E464" s="74"/>
      <c r="F464" s="74">
        <f>SUM(F465:F469)</f>
        <v>0</v>
      </c>
      <c r="G464" s="71" t="e">
        <f t="shared" si="14"/>
        <v>#DIV/0!</v>
      </c>
    </row>
    <row r="465" ht="14.5" customHeight="1" spans="1:7">
      <c r="A465" s="66">
        <v>2060301</v>
      </c>
      <c r="B465" s="67">
        <f t="shared" si="15"/>
        <v>7</v>
      </c>
      <c r="C465" s="72" t="s">
        <v>296</v>
      </c>
      <c r="D465" s="73">
        <v>0</v>
      </c>
      <c r="E465" s="70"/>
      <c r="F465" s="74"/>
      <c r="G465" s="71" t="e">
        <f t="shared" si="14"/>
        <v>#DIV/0!</v>
      </c>
    </row>
    <row r="466" ht="14.5" customHeight="1" spans="1:7">
      <c r="A466" s="66">
        <v>2060302</v>
      </c>
      <c r="B466" s="67">
        <f t="shared" si="15"/>
        <v>7</v>
      </c>
      <c r="C466" s="72" t="s">
        <v>305</v>
      </c>
      <c r="D466" s="73">
        <v>0</v>
      </c>
      <c r="E466" s="70"/>
      <c r="F466" s="74"/>
      <c r="G466" s="71" t="e">
        <f t="shared" si="14"/>
        <v>#DIV/0!</v>
      </c>
    </row>
    <row r="467" ht="14.5" customHeight="1" spans="1:7">
      <c r="A467" s="66">
        <v>2060303</v>
      </c>
      <c r="B467" s="67">
        <f t="shared" si="15"/>
        <v>7</v>
      </c>
      <c r="C467" s="72" t="s">
        <v>306</v>
      </c>
      <c r="D467" s="73">
        <v>0</v>
      </c>
      <c r="E467" s="74"/>
      <c r="F467" s="74"/>
      <c r="G467" s="71" t="e">
        <f t="shared" si="14"/>
        <v>#DIV/0!</v>
      </c>
    </row>
    <row r="468" ht="14.5" customHeight="1" spans="1:7">
      <c r="A468" s="66">
        <v>2060304</v>
      </c>
      <c r="B468" s="67">
        <f t="shared" si="15"/>
        <v>7</v>
      </c>
      <c r="C468" s="72" t="s">
        <v>307</v>
      </c>
      <c r="D468" s="73">
        <v>0</v>
      </c>
      <c r="E468" s="74"/>
      <c r="F468" s="74"/>
      <c r="G468" s="71" t="e">
        <f t="shared" si="14"/>
        <v>#DIV/0!</v>
      </c>
    </row>
    <row r="469" ht="14.5" customHeight="1" spans="1:7">
      <c r="A469" s="66">
        <v>2060399</v>
      </c>
      <c r="B469" s="67">
        <f t="shared" si="15"/>
        <v>7</v>
      </c>
      <c r="C469" s="72" t="s">
        <v>308</v>
      </c>
      <c r="D469" s="73">
        <v>0</v>
      </c>
      <c r="E469" s="70"/>
      <c r="F469" s="74"/>
      <c r="G469" s="71" t="e">
        <f t="shared" si="14"/>
        <v>#DIV/0!</v>
      </c>
    </row>
    <row r="470" ht="14.5" customHeight="1" spans="1:7">
      <c r="A470" s="66">
        <v>20604</v>
      </c>
      <c r="B470" s="67">
        <f t="shared" si="15"/>
        <v>5</v>
      </c>
      <c r="C470" s="68" t="s">
        <v>309</v>
      </c>
      <c r="D470" s="73">
        <v>0</v>
      </c>
      <c r="E470" s="74"/>
      <c r="F470" s="80">
        <f>SUM(F471:F474)</f>
        <v>0</v>
      </c>
      <c r="G470" s="71" t="e">
        <f t="shared" si="14"/>
        <v>#DIV/0!</v>
      </c>
    </row>
    <row r="471" ht="14.5" customHeight="1" spans="1:7">
      <c r="A471" s="66">
        <v>2060401</v>
      </c>
      <c r="B471" s="67">
        <f t="shared" si="15"/>
        <v>7</v>
      </c>
      <c r="C471" s="72" t="s">
        <v>296</v>
      </c>
      <c r="D471" s="73">
        <v>0</v>
      </c>
      <c r="E471" s="74"/>
      <c r="F471" s="74"/>
      <c r="G471" s="71" t="e">
        <f t="shared" si="14"/>
        <v>#DIV/0!</v>
      </c>
    </row>
    <row r="472" ht="14.5" customHeight="1" spans="1:7">
      <c r="A472" s="66">
        <v>2060404</v>
      </c>
      <c r="B472" s="67">
        <f t="shared" si="15"/>
        <v>7</v>
      </c>
      <c r="C472" s="72" t="s">
        <v>310</v>
      </c>
      <c r="D472" s="73">
        <v>0</v>
      </c>
      <c r="E472" s="70"/>
      <c r="F472" s="74"/>
      <c r="G472" s="71" t="e">
        <f t="shared" si="14"/>
        <v>#DIV/0!</v>
      </c>
    </row>
    <row r="473" ht="14.5" customHeight="1" spans="1:7">
      <c r="A473" s="66">
        <v>2060405</v>
      </c>
      <c r="B473" s="67">
        <f t="shared" si="15"/>
        <v>7</v>
      </c>
      <c r="C473" s="72" t="s">
        <v>311</v>
      </c>
      <c r="D473" s="73">
        <v>0</v>
      </c>
      <c r="E473" s="70"/>
      <c r="F473" s="74"/>
      <c r="G473" s="71" t="e">
        <f t="shared" si="14"/>
        <v>#DIV/0!</v>
      </c>
    </row>
    <row r="474" ht="14.5" customHeight="1" spans="1:7">
      <c r="A474" s="66">
        <v>2060499</v>
      </c>
      <c r="B474" s="67">
        <f t="shared" si="15"/>
        <v>7</v>
      </c>
      <c r="C474" s="72" t="s">
        <v>312</v>
      </c>
      <c r="D474" s="73">
        <v>0</v>
      </c>
      <c r="E474" s="74"/>
      <c r="F474" s="74"/>
      <c r="G474" s="71" t="e">
        <f t="shared" si="14"/>
        <v>#DIV/0!</v>
      </c>
    </row>
    <row r="475" ht="14.5" customHeight="1" spans="1:7">
      <c r="A475" s="66">
        <v>20605</v>
      </c>
      <c r="B475" s="67">
        <f t="shared" si="15"/>
        <v>5</v>
      </c>
      <c r="C475" s="68" t="s">
        <v>313</v>
      </c>
      <c r="D475" s="73">
        <v>0</v>
      </c>
      <c r="E475" s="74"/>
      <c r="F475" s="74">
        <f>SUM(F476:F479)</f>
        <v>0</v>
      </c>
      <c r="G475" s="71" t="e">
        <f t="shared" si="14"/>
        <v>#DIV/0!</v>
      </c>
    </row>
    <row r="476" ht="14.5" customHeight="1" spans="1:7">
      <c r="A476" s="66">
        <v>2060501</v>
      </c>
      <c r="B476" s="67">
        <f t="shared" si="15"/>
        <v>7</v>
      </c>
      <c r="C476" s="72" t="s">
        <v>296</v>
      </c>
      <c r="D476" s="73">
        <v>0</v>
      </c>
      <c r="E476" s="74"/>
      <c r="F476" s="74"/>
      <c r="G476" s="71" t="e">
        <f t="shared" si="14"/>
        <v>#DIV/0!</v>
      </c>
    </row>
    <row r="477" ht="14.5" customHeight="1" spans="1:7">
      <c r="A477" s="66">
        <v>2060502</v>
      </c>
      <c r="B477" s="67">
        <f t="shared" si="15"/>
        <v>7</v>
      </c>
      <c r="C477" s="72" t="s">
        <v>314</v>
      </c>
      <c r="D477" s="73">
        <v>0</v>
      </c>
      <c r="E477" s="74"/>
      <c r="F477" s="74"/>
      <c r="G477" s="71" t="e">
        <f t="shared" si="14"/>
        <v>#DIV/0!</v>
      </c>
    </row>
    <row r="478" ht="14.5" customHeight="1" spans="1:7">
      <c r="A478" s="66">
        <v>2060503</v>
      </c>
      <c r="B478" s="67">
        <f t="shared" si="15"/>
        <v>7</v>
      </c>
      <c r="C478" s="72" t="s">
        <v>315</v>
      </c>
      <c r="D478" s="73">
        <v>0</v>
      </c>
      <c r="E478" s="74"/>
      <c r="F478" s="74"/>
      <c r="G478" s="71" t="e">
        <f t="shared" si="14"/>
        <v>#DIV/0!</v>
      </c>
    </row>
    <row r="479" ht="14.5" customHeight="1" spans="1:7">
      <c r="A479" s="66">
        <v>2060599</v>
      </c>
      <c r="B479" s="67">
        <f t="shared" si="15"/>
        <v>7</v>
      </c>
      <c r="C479" s="72" t="s">
        <v>316</v>
      </c>
      <c r="D479" s="73">
        <v>0</v>
      </c>
      <c r="E479" s="74"/>
      <c r="F479" s="74"/>
      <c r="G479" s="71" t="e">
        <f t="shared" si="14"/>
        <v>#DIV/0!</v>
      </c>
    </row>
    <row r="480" ht="14.5" customHeight="1" spans="1:7">
      <c r="A480" s="66">
        <v>20606</v>
      </c>
      <c r="B480" s="67">
        <f t="shared" si="15"/>
        <v>5</v>
      </c>
      <c r="C480" s="68" t="s">
        <v>317</v>
      </c>
      <c r="D480" s="73">
        <v>157</v>
      </c>
      <c r="E480" s="74"/>
      <c r="F480" s="74">
        <f>SUM(F481:F484)</f>
        <v>168.931772</v>
      </c>
      <c r="G480" s="71">
        <f t="shared" si="14"/>
        <v>7.06307159318733</v>
      </c>
    </row>
    <row r="481" ht="14.5" customHeight="1" spans="1:7">
      <c r="A481" s="66">
        <v>2060601</v>
      </c>
      <c r="B481" s="67">
        <f t="shared" si="15"/>
        <v>7</v>
      </c>
      <c r="C481" s="72" t="s">
        <v>318</v>
      </c>
      <c r="D481" s="73">
        <v>157</v>
      </c>
      <c r="E481" s="70"/>
      <c r="F481" s="74">
        <f>VLOOKUP(A481,[1]表三汇总表!$A$10:$D$607,4,0)/10000</f>
        <v>168.931772</v>
      </c>
      <c r="G481" s="71">
        <f t="shared" si="14"/>
        <v>7.06307159318733</v>
      </c>
    </row>
    <row r="482" ht="14.5" customHeight="1" spans="1:7">
      <c r="A482" s="66">
        <v>2060602</v>
      </c>
      <c r="B482" s="67">
        <f t="shared" si="15"/>
        <v>7</v>
      </c>
      <c r="C482" s="72" t="s">
        <v>319</v>
      </c>
      <c r="D482" s="73">
        <v>0</v>
      </c>
      <c r="E482" s="74"/>
      <c r="F482" s="74"/>
      <c r="G482" s="71" t="e">
        <f t="shared" si="14"/>
        <v>#DIV/0!</v>
      </c>
    </row>
    <row r="483" ht="14.5" customHeight="1" spans="1:7">
      <c r="A483" s="66">
        <v>2060603</v>
      </c>
      <c r="B483" s="67">
        <f t="shared" si="15"/>
        <v>7</v>
      </c>
      <c r="C483" s="72" t="s">
        <v>320</v>
      </c>
      <c r="D483" s="73">
        <v>0</v>
      </c>
      <c r="E483" s="74"/>
      <c r="F483" s="74"/>
      <c r="G483" s="71" t="e">
        <f t="shared" si="14"/>
        <v>#DIV/0!</v>
      </c>
    </row>
    <row r="484" ht="14.5" customHeight="1" spans="1:7">
      <c r="A484" s="66">
        <v>2060699</v>
      </c>
      <c r="B484" s="67">
        <f t="shared" si="15"/>
        <v>7</v>
      </c>
      <c r="C484" s="72" t="s">
        <v>321</v>
      </c>
      <c r="D484" s="73">
        <v>0</v>
      </c>
      <c r="E484" s="74"/>
      <c r="F484" s="74"/>
      <c r="G484" s="71" t="e">
        <f t="shared" si="14"/>
        <v>#DIV/0!</v>
      </c>
    </row>
    <row r="485" ht="14.5" customHeight="1" spans="1:7">
      <c r="A485" s="66">
        <v>20607</v>
      </c>
      <c r="B485" s="67">
        <f t="shared" si="15"/>
        <v>5</v>
      </c>
      <c r="C485" s="68" t="s">
        <v>322</v>
      </c>
      <c r="D485" s="73">
        <v>0</v>
      </c>
      <c r="E485" s="70"/>
      <c r="F485" s="74">
        <f>SUM(F486:F491)</f>
        <v>0</v>
      </c>
      <c r="G485" s="71" t="e">
        <f t="shared" si="14"/>
        <v>#DIV/0!</v>
      </c>
    </row>
    <row r="486" ht="14.5" customHeight="1" spans="1:7">
      <c r="A486" s="66">
        <v>2060701</v>
      </c>
      <c r="B486" s="67">
        <f t="shared" si="15"/>
        <v>7</v>
      </c>
      <c r="C486" s="72" t="s">
        <v>296</v>
      </c>
      <c r="D486" s="73">
        <v>0</v>
      </c>
      <c r="E486" s="74"/>
      <c r="F486" s="74"/>
      <c r="G486" s="71" t="e">
        <f t="shared" si="14"/>
        <v>#DIV/0!</v>
      </c>
    </row>
    <row r="487" ht="14.5" customHeight="1" spans="1:7">
      <c r="A487" s="66">
        <v>2060702</v>
      </c>
      <c r="B487" s="67">
        <f t="shared" si="15"/>
        <v>7</v>
      </c>
      <c r="C487" s="72" t="s">
        <v>323</v>
      </c>
      <c r="D487" s="73">
        <v>0</v>
      </c>
      <c r="E487" s="70"/>
      <c r="F487" s="74"/>
      <c r="G487" s="71" t="e">
        <f t="shared" si="14"/>
        <v>#DIV/0!</v>
      </c>
    </row>
    <row r="488" ht="14.5" customHeight="1" spans="1:7">
      <c r="A488" s="66">
        <v>2060703</v>
      </c>
      <c r="B488" s="67">
        <f t="shared" si="15"/>
        <v>7</v>
      </c>
      <c r="C488" s="72" t="s">
        <v>324</v>
      </c>
      <c r="D488" s="73">
        <v>0</v>
      </c>
      <c r="E488" s="74"/>
      <c r="F488" s="74"/>
      <c r="G488" s="71" t="e">
        <f t="shared" si="14"/>
        <v>#DIV/0!</v>
      </c>
    </row>
    <row r="489" ht="14.5" customHeight="1" spans="1:7">
      <c r="A489" s="66">
        <v>2060704</v>
      </c>
      <c r="B489" s="67">
        <f t="shared" si="15"/>
        <v>7</v>
      </c>
      <c r="C489" s="72" t="s">
        <v>325</v>
      </c>
      <c r="D489" s="73">
        <v>0</v>
      </c>
      <c r="E489" s="74"/>
      <c r="F489" s="74"/>
      <c r="G489" s="71" t="e">
        <f t="shared" si="14"/>
        <v>#DIV/0!</v>
      </c>
    </row>
    <row r="490" ht="14.5" customHeight="1" spans="1:7">
      <c r="A490" s="66">
        <v>2060705</v>
      </c>
      <c r="B490" s="67">
        <f t="shared" si="15"/>
        <v>7</v>
      </c>
      <c r="C490" s="72" t="s">
        <v>326</v>
      </c>
      <c r="D490" s="73">
        <v>0</v>
      </c>
      <c r="E490" s="70"/>
      <c r="F490" s="74"/>
      <c r="G490" s="71" t="e">
        <f t="shared" si="14"/>
        <v>#DIV/0!</v>
      </c>
    </row>
    <row r="491" ht="14.5" customHeight="1" spans="1:7">
      <c r="A491" s="66">
        <v>2060799</v>
      </c>
      <c r="B491" s="67">
        <f t="shared" si="15"/>
        <v>7</v>
      </c>
      <c r="C491" s="72" t="s">
        <v>327</v>
      </c>
      <c r="D491" s="73">
        <v>0</v>
      </c>
      <c r="E491" s="74"/>
      <c r="F491" s="74"/>
      <c r="G491" s="71" t="e">
        <f t="shared" si="14"/>
        <v>#DIV/0!</v>
      </c>
    </row>
    <row r="492" ht="14.5" customHeight="1" spans="1:7">
      <c r="A492" s="66">
        <v>20608</v>
      </c>
      <c r="B492" s="67">
        <f t="shared" si="15"/>
        <v>5</v>
      </c>
      <c r="C492" s="68" t="s">
        <v>328</v>
      </c>
      <c r="D492" s="73">
        <v>0</v>
      </c>
      <c r="E492" s="70"/>
      <c r="F492" s="74">
        <f>SUM(F493:F495)</f>
        <v>0</v>
      </c>
      <c r="G492" s="71" t="e">
        <f t="shared" si="14"/>
        <v>#DIV/0!</v>
      </c>
    </row>
    <row r="493" ht="14.5" customHeight="1" spans="1:7">
      <c r="A493" s="66">
        <v>2060801</v>
      </c>
      <c r="B493" s="67">
        <f t="shared" si="15"/>
        <v>7</v>
      </c>
      <c r="C493" s="72" t="s">
        <v>329</v>
      </c>
      <c r="D493" s="73">
        <v>0</v>
      </c>
      <c r="E493" s="74"/>
      <c r="F493" s="74"/>
      <c r="G493" s="71" t="e">
        <f t="shared" si="14"/>
        <v>#DIV/0!</v>
      </c>
    </row>
    <row r="494" ht="14.5" customHeight="1" spans="1:7">
      <c r="A494" s="66">
        <v>2060802</v>
      </c>
      <c r="B494" s="67">
        <f t="shared" si="15"/>
        <v>7</v>
      </c>
      <c r="C494" s="72" t="s">
        <v>330</v>
      </c>
      <c r="D494" s="73">
        <v>0</v>
      </c>
      <c r="E494" s="70"/>
      <c r="F494" s="74"/>
      <c r="G494" s="71" t="e">
        <f t="shared" si="14"/>
        <v>#DIV/0!</v>
      </c>
    </row>
    <row r="495" ht="14.5" customHeight="1" spans="1:7">
      <c r="A495" s="66">
        <v>2060899</v>
      </c>
      <c r="B495" s="67">
        <f t="shared" si="15"/>
        <v>7</v>
      </c>
      <c r="C495" s="72" t="s">
        <v>331</v>
      </c>
      <c r="D495" s="73">
        <v>0</v>
      </c>
      <c r="E495" s="70"/>
      <c r="F495" s="74"/>
      <c r="G495" s="71" t="e">
        <f t="shared" si="14"/>
        <v>#DIV/0!</v>
      </c>
    </row>
    <row r="496" ht="14.5" customHeight="1" spans="1:7">
      <c r="A496" s="66">
        <v>20609</v>
      </c>
      <c r="B496" s="67">
        <f t="shared" si="15"/>
        <v>5</v>
      </c>
      <c r="C496" s="68" t="s">
        <v>332</v>
      </c>
      <c r="D496" s="73">
        <v>0</v>
      </c>
      <c r="E496" s="70"/>
      <c r="F496" s="74">
        <f>SUM(F497:F499)</f>
        <v>0</v>
      </c>
      <c r="G496" s="71" t="e">
        <f t="shared" si="14"/>
        <v>#DIV/0!</v>
      </c>
    </row>
    <row r="497" ht="14.5" customHeight="1" spans="1:7">
      <c r="A497" s="66">
        <v>2060901</v>
      </c>
      <c r="B497" s="67">
        <f t="shared" si="15"/>
        <v>7</v>
      </c>
      <c r="C497" s="72" t="s">
        <v>333</v>
      </c>
      <c r="D497" s="73">
        <v>0</v>
      </c>
      <c r="E497" s="74"/>
      <c r="F497" s="74"/>
      <c r="G497" s="71" t="e">
        <f t="shared" si="14"/>
        <v>#DIV/0!</v>
      </c>
    </row>
    <row r="498" ht="14.5" customHeight="1" spans="1:7">
      <c r="A498" s="66">
        <v>2060902</v>
      </c>
      <c r="B498" s="67">
        <f t="shared" si="15"/>
        <v>7</v>
      </c>
      <c r="C498" s="72" t="s">
        <v>334</v>
      </c>
      <c r="D498" s="73">
        <v>0</v>
      </c>
      <c r="E498" s="70"/>
      <c r="F498" s="74"/>
      <c r="G498" s="71" t="e">
        <f t="shared" si="14"/>
        <v>#DIV/0!</v>
      </c>
    </row>
    <row r="499" ht="14.5" customHeight="1" spans="1:7">
      <c r="A499" s="66">
        <v>2060999</v>
      </c>
      <c r="B499" s="67">
        <f t="shared" si="15"/>
        <v>7</v>
      </c>
      <c r="C499" s="72" t="s">
        <v>335</v>
      </c>
      <c r="D499" s="73">
        <v>0</v>
      </c>
      <c r="E499" s="70"/>
      <c r="F499" s="74"/>
      <c r="G499" s="71" t="e">
        <f t="shared" si="14"/>
        <v>#DIV/0!</v>
      </c>
    </row>
    <row r="500" ht="14.5" customHeight="1" spans="1:7">
      <c r="A500" s="66">
        <v>20699</v>
      </c>
      <c r="B500" s="67">
        <f t="shared" si="15"/>
        <v>5</v>
      </c>
      <c r="C500" s="68" t="s">
        <v>336</v>
      </c>
      <c r="D500" s="69">
        <v>15000</v>
      </c>
      <c r="E500" s="70"/>
      <c r="F500" s="74">
        <f>SUM(F501:F504)</f>
        <v>15000</v>
      </c>
      <c r="G500" s="71">
        <f t="shared" si="14"/>
        <v>0</v>
      </c>
    </row>
    <row r="501" ht="14.5" customHeight="1" spans="1:7">
      <c r="A501" s="66">
        <v>2069901</v>
      </c>
      <c r="B501" s="67">
        <f t="shared" si="15"/>
        <v>7</v>
      </c>
      <c r="C501" s="72" t="s">
        <v>337</v>
      </c>
      <c r="D501" s="73">
        <v>0</v>
      </c>
      <c r="E501" s="74"/>
      <c r="F501" s="74"/>
      <c r="G501" s="71" t="e">
        <f t="shared" si="14"/>
        <v>#DIV/0!</v>
      </c>
    </row>
    <row r="502" ht="14.5" customHeight="1" spans="1:7">
      <c r="A502" s="66">
        <v>2069902</v>
      </c>
      <c r="B502" s="67">
        <f t="shared" si="15"/>
        <v>7</v>
      </c>
      <c r="C502" s="72" t="s">
        <v>338</v>
      </c>
      <c r="D502" s="73">
        <v>0</v>
      </c>
      <c r="E502" s="70"/>
      <c r="F502" s="74"/>
      <c r="G502" s="71" t="e">
        <f t="shared" si="14"/>
        <v>#DIV/0!</v>
      </c>
    </row>
    <row r="503" ht="14.5" customHeight="1" spans="1:7">
      <c r="A503" s="66">
        <v>2069903</v>
      </c>
      <c r="B503" s="67">
        <f t="shared" si="15"/>
        <v>7</v>
      </c>
      <c r="C503" s="72" t="s">
        <v>339</v>
      </c>
      <c r="D503" s="73">
        <v>0</v>
      </c>
      <c r="E503" s="70"/>
      <c r="F503" s="74"/>
      <c r="G503" s="71" t="e">
        <f t="shared" si="14"/>
        <v>#DIV/0!</v>
      </c>
    </row>
    <row r="504" ht="14.5" customHeight="1" spans="1:7">
      <c r="A504" s="66">
        <v>2069999</v>
      </c>
      <c r="B504" s="67">
        <f t="shared" si="15"/>
        <v>7</v>
      </c>
      <c r="C504" s="72" t="s">
        <v>340</v>
      </c>
      <c r="D504" s="73">
        <v>15000</v>
      </c>
      <c r="E504" s="80"/>
      <c r="F504" s="74">
        <f>VLOOKUP(A504,[1]表三汇总表!$A$10:$D$607,4,0)/10000</f>
        <v>15000</v>
      </c>
      <c r="G504" s="81"/>
    </row>
    <row r="505" ht="14.5" customHeight="1" spans="1:7">
      <c r="A505" s="66">
        <v>207</v>
      </c>
      <c r="B505" s="67">
        <f t="shared" si="15"/>
        <v>3</v>
      </c>
      <c r="C505" s="68" t="s">
        <v>341</v>
      </c>
      <c r="D505" s="73">
        <v>3984</v>
      </c>
      <c r="E505" s="80"/>
      <c r="F505" s="80">
        <f>SUM(F506,F522,F530,F541,F550,F558)</f>
        <v>3464.615956</v>
      </c>
      <c r="G505" s="81"/>
    </row>
    <row r="506" ht="14.5" customHeight="1" spans="1:7">
      <c r="A506" s="66">
        <v>20701</v>
      </c>
      <c r="B506" s="67">
        <f t="shared" si="15"/>
        <v>5</v>
      </c>
      <c r="C506" s="68" t="s">
        <v>342</v>
      </c>
      <c r="D506" s="73">
        <v>1174</v>
      </c>
      <c r="E506" s="80"/>
      <c r="F506" s="80">
        <f>SUM(F507:F521)</f>
        <v>1168.305492</v>
      </c>
      <c r="G506" s="81"/>
    </row>
    <row r="507" ht="14.5" customHeight="1" spans="1:7">
      <c r="A507" s="66">
        <v>2070101</v>
      </c>
      <c r="B507" s="67">
        <f t="shared" si="15"/>
        <v>7</v>
      </c>
      <c r="C507" s="72" t="s">
        <v>10</v>
      </c>
      <c r="D507" s="73">
        <v>0</v>
      </c>
      <c r="E507" s="80"/>
      <c r="F507" s="74"/>
      <c r="G507" s="81"/>
    </row>
    <row r="508" ht="14.5" customHeight="1" spans="1:7">
      <c r="A508" s="66">
        <v>2070102</v>
      </c>
      <c r="B508" s="67">
        <f t="shared" si="15"/>
        <v>7</v>
      </c>
      <c r="C508" s="72" t="s">
        <v>11</v>
      </c>
      <c r="D508" s="73">
        <v>1113</v>
      </c>
      <c r="E508" s="80"/>
      <c r="F508" s="74">
        <f>VLOOKUP(A508,[1]表三汇总表!$A$10:$D$607,4,0)/10000</f>
        <v>1035.142936</v>
      </c>
      <c r="G508" s="81"/>
    </row>
    <row r="509" ht="14.5" customHeight="1" spans="1:7">
      <c r="A509" s="66">
        <v>2070103</v>
      </c>
      <c r="B509" s="67">
        <f t="shared" si="15"/>
        <v>7</v>
      </c>
      <c r="C509" s="72" t="s">
        <v>12</v>
      </c>
      <c r="D509" s="73">
        <v>0</v>
      </c>
      <c r="E509" s="80"/>
      <c r="F509" s="74"/>
      <c r="G509" s="81"/>
    </row>
    <row r="510" ht="14.5" customHeight="1" spans="1:7">
      <c r="A510" s="66">
        <v>2070104</v>
      </c>
      <c r="B510" s="67">
        <f t="shared" si="15"/>
        <v>7</v>
      </c>
      <c r="C510" s="72" t="s">
        <v>343</v>
      </c>
      <c r="D510" s="73">
        <v>61</v>
      </c>
      <c r="E510" s="80"/>
      <c r="F510" s="74">
        <f>VLOOKUP(A510,[1]表三汇总表!$A$10:$D$607,4,0)/10000</f>
        <v>133.162556</v>
      </c>
      <c r="G510" s="81"/>
    </row>
    <row r="511" ht="14.5" customHeight="1" spans="1:7">
      <c r="A511" s="66">
        <v>2070105</v>
      </c>
      <c r="B511" s="67">
        <f t="shared" si="15"/>
        <v>7</v>
      </c>
      <c r="C511" s="72" t="s">
        <v>344</v>
      </c>
      <c r="D511" s="73">
        <v>0</v>
      </c>
      <c r="E511" s="80"/>
      <c r="F511" s="74"/>
      <c r="G511" s="81"/>
    </row>
    <row r="512" ht="14.5" customHeight="1" spans="1:7">
      <c r="A512" s="66">
        <v>2070106</v>
      </c>
      <c r="B512" s="67">
        <f t="shared" si="15"/>
        <v>7</v>
      </c>
      <c r="C512" s="72" t="s">
        <v>345</v>
      </c>
      <c r="D512" s="73">
        <v>0</v>
      </c>
      <c r="E512" s="80"/>
      <c r="F512" s="74"/>
      <c r="G512" s="81"/>
    </row>
    <row r="513" ht="14.5" customHeight="1" spans="1:7">
      <c r="A513" s="66">
        <v>2070107</v>
      </c>
      <c r="B513" s="67">
        <f t="shared" si="15"/>
        <v>7</v>
      </c>
      <c r="C513" s="72" t="s">
        <v>346</v>
      </c>
      <c r="D513" s="73">
        <v>0</v>
      </c>
      <c r="E513" s="80"/>
      <c r="F513" s="74">
        <f>VLOOKUP(A513,[1]表三汇总表!$A$10:$D$607,4,0)/10000</f>
        <v>0</v>
      </c>
      <c r="G513" s="81"/>
    </row>
    <row r="514" ht="14.5" customHeight="1" spans="1:7">
      <c r="A514" s="66">
        <v>2070108</v>
      </c>
      <c r="B514" s="67">
        <f t="shared" si="15"/>
        <v>7</v>
      </c>
      <c r="C514" s="72" t="s">
        <v>347</v>
      </c>
      <c r="D514" s="73">
        <v>0</v>
      </c>
      <c r="E514" s="80"/>
      <c r="F514" s="74"/>
      <c r="G514" s="81"/>
    </row>
    <row r="515" ht="14.5" customHeight="1" spans="1:7">
      <c r="A515" s="66">
        <v>2070109</v>
      </c>
      <c r="B515" s="67">
        <f t="shared" si="15"/>
        <v>7</v>
      </c>
      <c r="C515" s="72" t="s">
        <v>348</v>
      </c>
      <c r="D515" s="73">
        <v>0</v>
      </c>
      <c r="E515" s="80"/>
      <c r="F515" s="74"/>
      <c r="G515" s="81"/>
    </row>
    <row r="516" ht="14.5" customHeight="1" spans="1:7">
      <c r="A516" s="66">
        <v>2070110</v>
      </c>
      <c r="B516" s="67">
        <f t="shared" si="15"/>
        <v>7</v>
      </c>
      <c r="C516" s="72" t="s">
        <v>349</v>
      </c>
      <c r="D516" s="73">
        <v>0</v>
      </c>
      <c r="E516" s="80"/>
      <c r="F516" s="74"/>
      <c r="G516" s="81"/>
    </row>
    <row r="517" ht="14.5" customHeight="1" spans="1:7">
      <c r="A517" s="66">
        <v>2070111</v>
      </c>
      <c r="B517" s="67">
        <f t="shared" si="15"/>
        <v>7</v>
      </c>
      <c r="C517" s="72" t="s">
        <v>350</v>
      </c>
      <c r="D517" s="73">
        <v>0</v>
      </c>
      <c r="E517" s="80"/>
      <c r="F517" s="74"/>
      <c r="G517" s="81"/>
    </row>
    <row r="518" ht="14.5" customHeight="1" spans="1:7">
      <c r="A518" s="66">
        <v>2070112</v>
      </c>
      <c r="B518" s="67">
        <f t="shared" si="15"/>
        <v>7</v>
      </c>
      <c r="C518" s="72" t="s">
        <v>351</v>
      </c>
      <c r="D518" s="73">
        <v>0</v>
      </c>
      <c r="E518" s="80"/>
      <c r="F518" s="74"/>
      <c r="G518" s="81"/>
    </row>
    <row r="519" ht="14.5" customHeight="1" spans="1:7">
      <c r="A519" s="66">
        <v>2070113</v>
      </c>
      <c r="B519" s="67">
        <f t="shared" ref="B519:B582" si="16">LEN(A519)</f>
        <v>7</v>
      </c>
      <c r="C519" s="72" t="s">
        <v>352</v>
      </c>
      <c r="D519" s="73">
        <v>0</v>
      </c>
      <c r="E519" s="80"/>
      <c r="F519" s="74"/>
      <c r="G519" s="81"/>
    </row>
    <row r="520" ht="14.5" customHeight="1" spans="1:7">
      <c r="A520" s="66">
        <v>2070114</v>
      </c>
      <c r="B520" s="67">
        <f t="shared" si="16"/>
        <v>7</v>
      </c>
      <c r="C520" s="72" t="s">
        <v>353</v>
      </c>
      <c r="D520" s="73">
        <v>0</v>
      </c>
      <c r="E520" s="80"/>
      <c r="F520" s="74"/>
      <c r="G520" s="81"/>
    </row>
    <row r="521" ht="14.5" customHeight="1" spans="1:7">
      <c r="A521" s="66">
        <v>2070199</v>
      </c>
      <c r="B521" s="67">
        <f t="shared" si="16"/>
        <v>7</v>
      </c>
      <c r="C521" s="72" t="s">
        <v>354</v>
      </c>
      <c r="D521" s="73">
        <v>0</v>
      </c>
      <c r="E521" s="80"/>
      <c r="F521" s="74"/>
      <c r="G521" s="81"/>
    </row>
    <row r="522" ht="14.5" customHeight="1" spans="1:7">
      <c r="A522" s="66">
        <v>20702</v>
      </c>
      <c r="B522" s="67">
        <f t="shared" si="16"/>
        <v>5</v>
      </c>
      <c r="C522" s="68" t="s">
        <v>355</v>
      </c>
      <c r="D522" s="73">
        <v>0</v>
      </c>
      <c r="E522" s="80"/>
      <c r="F522" s="80">
        <f>SUM(F523:F529)</f>
        <v>0</v>
      </c>
      <c r="G522" s="81"/>
    </row>
    <row r="523" ht="14.5" customHeight="1" spans="1:7">
      <c r="A523" s="66">
        <v>2070201</v>
      </c>
      <c r="B523" s="67">
        <f t="shared" si="16"/>
        <v>7</v>
      </c>
      <c r="C523" s="72" t="s">
        <v>10</v>
      </c>
      <c r="D523" s="73">
        <v>0</v>
      </c>
      <c r="E523" s="80"/>
      <c r="F523" s="74"/>
      <c r="G523" s="81"/>
    </row>
    <row r="524" ht="14.5" customHeight="1" spans="1:7">
      <c r="A524" s="66">
        <v>2070202</v>
      </c>
      <c r="B524" s="67">
        <f t="shared" si="16"/>
        <v>7</v>
      </c>
      <c r="C524" s="72" t="s">
        <v>11</v>
      </c>
      <c r="D524" s="73">
        <v>0</v>
      </c>
      <c r="E524" s="80"/>
      <c r="F524" s="74"/>
      <c r="G524" s="81"/>
    </row>
    <row r="525" ht="14.5" customHeight="1" spans="1:7">
      <c r="A525" s="66">
        <v>2070203</v>
      </c>
      <c r="B525" s="67">
        <f t="shared" si="16"/>
        <v>7</v>
      </c>
      <c r="C525" s="72" t="s">
        <v>12</v>
      </c>
      <c r="D525" s="73">
        <v>0</v>
      </c>
      <c r="E525" s="80"/>
      <c r="F525" s="74"/>
      <c r="G525" s="81"/>
    </row>
    <row r="526" ht="14.5" customHeight="1" spans="1:7">
      <c r="A526" s="66">
        <v>2070204</v>
      </c>
      <c r="B526" s="67">
        <f t="shared" si="16"/>
        <v>7</v>
      </c>
      <c r="C526" s="72" t="s">
        <v>356</v>
      </c>
      <c r="D526" s="73">
        <v>0</v>
      </c>
      <c r="E526" s="80"/>
      <c r="F526" s="74"/>
      <c r="G526" s="81"/>
    </row>
    <row r="527" ht="14.5" customHeight="1" spans="1:7">
      <c r="A527" s="66">
        <v>2070205</v>
      </c>
      <c r="B527" s="67">
        <f t="shared" si="16"/>
        <v>7</v>
      </c>
      <c r="C527" s="72" t="s">
        <v>357</v>
      </c>
      <c r="D527" s="73">
        <v>0</v>
      </c>
      <c r="E527" s="80"/>
      <c r="F527" s="74"/>
      <c r="G527" s="81"/>
    </row>
    <row r="528" ht="14.5" customHeight="1" spans="1:7">
      <c r="A528" s="66">
        <v>2070206</v>
      </c>
      <c r="B528" s="67">
        <f t="shared" si="16"/>
        <v>7</v>
      </c>
      <c r="C528" s="72" t="s">
        <v>358</v>
      </c>
      <c r="D528" s="73">
        <v>0</v>
      </c>
      <c r="E528" s="80"/>
      <c r="F528" s="74"/>
      <c r="G528" s="81"/>
    </row>
    <row r="529" ht="14.5" customHeight="1" spans="1:7">
      <c r="A529" s="66">
        <v>2070299</v>
      </c>
      <c r="B529" s="67">
        <f t="shared" si="16"/>
        <v>7</v>
      </c>
      <c r="C529" s="72" t="s">
        <v>359</v>
      </c>
      <c r="D529" s="73">
        <v>0</v>
      </c>
      <c r="E529" s="80"/>
      <c r="F529" s="74"/>
      <c r="G529" s="81"/>
    </row>
    <row r="530" ht="14.5" customHeight="1" spans="1:7">
      <c r="A530" s="66">
        <v>20703</v>
      </c>
      <c r="B530" s="67">
        <f t="shared" si="16"/>
        <v>5</v>
      </c>
      <c r="C530" s="68" t="s">
        <v>360</v>
      </c>
      <c r="D530" s="73">
        <v>0</v>
      </c>
      <c r="E530" s="80"/>
      <c r="F530" s="80">
        <f>SUM(F531:F540)</f>
        <v>0</v>
      </c>
      <c r="G530" s="81"/>
    </row>
    <row r="531" ht="14.5" customHeight="1" spans="1:7">
      <c r="A531" s="66">
        <v>2070301</v>
      </c>
      <c r="B531" s="67">
        <f t="shared" si="16"/>
        <v>7</v>
      </c>
      <c r="C531" s="72" t="s">
        <v>10</v>
      </c>
      <c r="D531" s="73">
        <v>0</v>
      </c>
      <c r="E531" s="80"/>
      <c r="F531" s="74"/>
      <c r="G531" s="81"/>
    </row>
    <row r="532" ht="14.5" customHeight="1" spans="1:7">
      <c r="A532" s="66">
        <v>2070302</v>
      </c>
      <c r="B532" s="67">
        <f t="shared" si="16"/>
        <v>7</v>
      </c>
      <c r="C532" s="72" t="s">
        <v>11</v>
      </c>
      <c r="D532" s="73">
        <v>0</v>
      </c>
      <c r="E532" s="80"/>
      <c r="F532" s="74"/>
      <c r="G532" s="81"/>
    </row>
    <row r="533" ht="14.5" customHeight="1" spans="1:7">
      <c r="A533" s="66">
        <v>2070303</v>
      </c>
      <c r="B533" s="67">
        <f t="shared" si="16"/>
        <v>7</v>
      </c>
      <c r="C533" s="72" t="s">
        <v>12</v>
      </c>
      <c r="D533" s="73">
        <v>0</v>
      </c>
      <c r="E533" s="80"/>
      <c r="F533" s="74"/>
      <c r="G533" s="81"/>
    </row>
    <row r="534" ht="14.5" customHeight="1" spans="1:7">
      <c r="A534" s="66">
        <v>2070304</v>
      </c>
      <c r="B534" s="67">
        <f t="shared" si="16"/>
        <v>7</v>
      </c>
      <c r="C534" s="72" t="s">
        <v>361</v>
      </c>
      <c r="D534" s="73">
        <v>0</v>
      </c>
      <c r="E534" s="80"/>
      <c r="F534" s="74"/>
      <c r="G534" s="81"/>
    </row>
    <row r="535" ht="14.5" customHeight="1" spans="1:7">
      <c r="A535" s="66">
        <v>2070305</v>
      </c>
      <c r="B535" s="67">
        <f t="shared" si="16"/>
        <v>7</v>
      </c>
      <c r="C535" s="72" t="s">
        <v>362</v>
      </c>
      <c r="D535" s="73">
        <v>0</v>
      </c>
      <c r="E535" s="80"/>
      <c r="F535" s="74"/>
      <c r="G535" s="81"/>
    </row>
    <row r="536" ht="14.5" customHeight="1" spans="1:7">
      <c r="A536" s="66">
        <v>2070306</v>
      </c>
      <c r="B536" s="67">
        <f t="shared" si="16"/>
        <v>7</v>
      </c>
      <c r="C536" s="72" t="s">
        <v>363</v>
      </c>
      <c r="D536" s="73">
        <v>0</v>
      </c>
      <c r="E536" s="80"/>
      <c r="F536" s="74"/>
      <c r="G536" s="81"/>
    </row>
    <row r="537" ht="14.5" customHeight="1" spans="1:7">
      <c r="A537" s="66">
        <v>2070307</v>
      </c>
      <c r="B537" s="67">
        <f t="shared" si="16"/>
        <v>7</v>
      </c>
      <c r="C537" s="72" t="s">
        <v>364</v>
      </c>
      <c r="D537" s="73">
        <v>0</v>
      </c>
      <c r="E537" s="80"/>
      <c r="F537" s="74"/>
      <c r="G537" s="81"/>
    </row>
    <row r="538" ht="14.5" customHeight="1" spans="1:7">
      <c r="A538" s="66">
        <v>2070308</v>
      </c>
      <c r="B538" s="67">
        <f t="shared" si="16"/>
        <v>7</v>
      </c>
      <c r="C538" s="72" t="s">
        <v>365</v>
      </c>
      <c r="D538" s="73">
        <v>0</v>
      </c>
      <c r="E538" s="80"/>
      <c r="F538" s="74"/>
      <c r="G538" s="81"/>
    </row>
    <row r="539" ht="14.5" customHeight="1" spans="1:7">
      <c r="A539" s="66">
        <v>2070309</v>
      </c>
      <c r="B539" s="67">
        <f t="shared" si="16"/>
        <v>7</v>
      </c>
      <c r="C539" s="72" t="s">
        <v>366</v>
      </c>
      <c r="D539" s="73">
        <v>0</v>
      </c>
      <c r="E539" s="80"/>
      <c r="F539" s="74"/>
      <c r="G539" s="81"/>
    </row>
    <row r="540" ht="14.5" customHeight="1" spans="1:7">
      <c r="A540" s="66">
        <v>2070399</v>
      </c>
      <c r="B540" s="67">
        <f t="shared" si="16"/>
        <v>7</v>
      </c>
      <c r="C540" s="72" t="s">
        <v>367</v>
      </c>
      <c r="D540" s="73">
        <v>0</v>
      </c>
      <c r="E540" s="80"/>
      <c r="F540" s="74">
        <f>VLOOKUP(A540,[1]表三汇总表!$A$10:$D$607,4,0)/10000</f>
        <v>0</v>
      </c>
      <c r="G540" s="81"/>
    </row>
    <row r="541" ht="14.5" customHeight="1" spans="1:7">
      <c r="A541" s="66">
        <v>20706</v>
      </c>
      <c r="B541" s="67">
        <f t="shared" si="16"/>
        <v>5</v>
      </c>
      <c r="C541" s="82" t="s">
        <v>368</v>
      </c>
      <c r="D541" s="73">
        <v>0</v>
      </c>
      <c r="E541" s="80"/>
      <c r="F541" s="80">
        <f>SUM(F542:F549)</f>
        <v>0</v>
      </c>
      <c r="G541" s="81"/>
    </row>
    <row r="542" ht="14.5" customHeight="1" spans="1:7">
      <c r="A542" s="66">
        <v>2070601</v>
      </c>
      <c r="B542" s="67">
        <f t="shared" si="16"/>
        <v>7</v>
      </c>
      <c r="C542" s="83" t="s">
        <v>10</v>
      </c>
      <c r="D542" s="73">
        <v>0</v>
      </c>
      <c r="E542" s="80"/>
      <c r="F542" s="74"/>
      <c r="G542" s="81"/>
    </row>
    <row r="543" ht="14.5" customHeight="1" spans="1:7">
      <c r="A543" s="66">
        <v>2070602</v>
      </c>
      <c r="B543" s="67">
        <f t="shared" si="16"/>
        <v>7</v>
      </c>
      <c r="C543" s="83" t="s">
        <v>11</v>
      </c>
      <c r="D543" s="73">
        <v>0</v>
      </c>
      <c r="E543" s="80"/>
      <c r="F543" s="74"/>
      <c r="G543" s="81"/>
    </row>
    <row r="544" ht="14.5" customHeight="1" spans="1:7">
      <c r="A544" s="66">
        <v>2070603</v>
      </c>
      <c r="B544" s="67">
        <f t="shared" si="16"/>
        <v>7</v>
      </c>
      <c r="C544" s="83" t="s">
        <v>12</v>
      </c>
      <c r="D544" s="73">
        <v>0</v>
      </c>
      <c r="E544" s="80"/>
      <c r="F544" s="74"/>
      <c r="G544" s="81"/>
    </row>
    <row r="545" ht="14.5" customHeight="1" spans="1:7">
      <c r="A545" s="66">
        <v>2070604</v>
      </c>
      <c r="B545" s="67">
        <f t="shared" si="16"/>
        <v>7</v>
      </c>
      <c r="C545" s="83" t="s">
        <v>369</v>
      </c>
      <c r="D545" s="73">
        <v>0</v>
      </c>
      <c r="E545" s="80"/>
      <c r="F545" s="74"/>
      <c r="G545" s="81"/>
    </row>
    <row r="546" ht="14.5" customHeight="1" spans="1:7">
      <c r="A546" s="66">
        <v>2070605</v>
      </c>
      <c r="B546" s="67">
        <f t="shared" si="16"/>
        <v>7</v>
      </c>
      <c r="C546" s="83" t="s">
        <v>370</v>
      </c>
      <c r="D546" s="73">
        <v>0</v>
      </c>
      <c r="E546" s="80"/>
      <c r="F546" s="74"/>
      <c r="G546" s="81"/>
    </row>
    <row r="547" ht="14.5" customHeight="1" spans="1:7">
      <c r="A547" s="66">
        <v>2070606</v>
      </c>
      <c r="B547" s="67">
        <f t="shared" si="16"/>
        <v>7</v>
      </c>
      <c r="C547" s="83" t="s">
        <v>371</v>
      </c>
      <c r="D547" s="73">
        <v>0</v>
      </c>
      <c r="E547" s="80"/>
      <c r="F547" s="74"/>
      <c r="G547" s="81"/>
    </row>
    <row r="548" ht="14.5" customHeight="1" spans="1:7">
      <c r="A548" s="66">
        <v>2070607</v>
      </c>
      <c r="B548" s="67">
        <f t="shared" si="16"/>
        <v>7</v>
      </c>
      <c r="C548" s="83" t="s">
        <v>372</v>
      </c>
      <c r="D548" s="73">
        <v>0</v>
      </c>
      <c r="E548" s="80"/>
      <c r="F548" s="74"/>
      <c r="G548" s="81"/>
    </row>
    <row r="549" ht="14.5" customHeight="1" spans="1:7">
      <c r="A549" s="66">
        <v>2070699</v>
      </c>
      <c r="B549" s="67">
        <f t="shared" si="16"/>
        <v>7</v>
      </c>
      <c r="C549" s="83" t="s">
        <v>373</v>
      </c>
      <c r="D549" s="73">
        <v>0</v>
      </c>
      <c r="E549" s="80"/>
      <c r="F549" s="74"/>
      <c r="G549" s="81"/>
    </row>
    <row r="550" ht="14.5" customHeight="1" spans="1:7">
      <c r="A550" s="66">
        <v>20708</v>
      </c>
      <c r="B550" s="67">
        <f t="shared" si="16"/>
        <v>5</v>
      </c>
      <c r="C550" s="82" t="s">
        <v>374</v>
      </c>
      <c r="D550" s="73">
        <v>710</v>
      </c>
      <c r="E550" s="80"/>
      <c r="F550" s="74">
        <f>SUM(F551:F557)</f>
        <v>697.500764</v>
      </c>
      <c r="G550" s="81"/>
    </row>
    <row r="551" ht="14.5" customHeight="1" spans="1:7">
      <c r="A551" s="66">
        <v>2070801</v>
      </c>
      <c r="B551" s="67">
        <f t="shared" si="16"/>
        <v>7</v>
      </c>
      <c r="C551" s="83" t="s">
        <v>10</v>
      </c>
      <c r="D551" s="73">
        <v>0</v>
      </c>
      <c r="E551" s="80"/>
      <c r="F551" s="74"/>
      <c r="G551" s="81"/>
    </row>
    <row r="552" ht="14.5" customHeight="1" spans="1:7">
      <c r="A552" s="66">
        <v>2070802</v>
      </c>
      <c r="B552" s="67">
        <f t="shared" si="16"/>
        <v>7</v>
      </c>
      <c r="C552" s="83" t="s">
        <v>11</v>
      </c>
      <c r="D552" s="73">
        <v>710</v>
      </c>
      <c r="E552" s="80"/>
      <c r="F552" s="74">
        <f>VLOOKUP(A552,[1]表三汇总表!$A$10:$D$607,4,0)/10000</f>
        <v>697.500764</v>
      </c>
      <c r="G552" s="81"/>
    </row>
    <row r="553" ht="14.5" customHeight="1" spans="1:7">
      <c r="A553" s="66">
        <v>2070803</v>
      </c>
      <c r="B553" s="67">
        <f t="shared" si="16"/>
        <v>7</v>
      </c>
      <c r="C553" s="83" t="s">
        <v>12</v>
      </c>
      <c r="D553" s="73">
        <v>0</v>
      </c>
      <c r="E553" s="80"/>
      <c r="F553" s="74"/>
      <c r="G553" s="81"/>
    </row>
    <row r="554" ht="14.5" customHeight="1" spans="1:7">
      <c r="A554" s="66">
        <v>2070806</v>
      </c>
      <c r="B554" s="67">
        <f t="shared" si="16"/>
        <v>7</v>
      </c>
      <c r="C554" s="83" t="s">
        <v>375</v>
      </c>
      <c r="D554" s="73">
        <v>0</v>
      </c>
      <c r="E554" s="80"/>
      <c r="F554" s="74"/>
      <c r="G554" s="81"/>
    </row>
    <row r="555" ht="14.5" customHeight="1" spans="1:7">
      <c r="A555" s="66">
        <v>2070807</v>
      </c>
      <c r="B555" s="67">
        <f t="shared" si="16"/>
        <v>7</v>
      </c>
      <c r="C555" s="83" t="s">
        <v>376</v>
      </c>
      <c r="D555" s="73">
        <v>0</v>
      </c>
      <c r="E555" s="80"/>
      <c r="F555" s="74"/>
      <c r="G555" s="81"/>
    </row>
    <row r="556" ht="14.5" customHeight="1" spans="1:7">
      <c r="A556" s="66">
        <v>2070808</v>
      </c>
      <c r="B556" s="67">
        <f t="shared" si="16"/>
        <v>7</v>
      </c>
      <c r="C556" s="83" t="s">
        <v>377</v>
      </c>
      <c r="D556" s="73">
        <v>0</v>
      </c>
      <c r="E556" s="80"/>
      <c r="F556" s="74"/>
      <c r="G556" s="81"/>
    </row>
    <row r="557" ht="14.5" customHeight="1" spans="1:7">
      <c r="A557" s="66">
        <v>2070899</v>
      </c>
      <c r="B557" s="67">
        <f t="shared" si="16"/>
        <v>7</v>
      </c>
      <c r="C557" s="83" t="s">
        <v>378</v>
      </c>
      <c r="D557" s="73">
        <v>0</v>
      </c>
      <c r="E557" s="80"/>
      <c r="F557" s="74"/>
      <c r="G557" s="81"/>
    </row>
    <row r="558" ht="14.5" customHeight="1" spans="1:7">
      <c r="A558" s="66">
        <v>20799</v>
      </c>
      <c r="B558" s="67">
        <f t="shared" si="16"/>
        <v>5</v>
      </c>
      <c r="C558" s="68" t="s">
        <v>379</v>
      </c>
      <c r="D558" s="73">
        <v>2100</v>
      </c>
      <c r="E558" s="80"/>
      <c r="F558" s="74">
        <f>SUM(F559:F561)</f>
        <v>1598.8097</v>
      </c>
      <c r="G558" s="81"/>
    </row>
    <row r="559" ht="14.5" customHeight="1" spans="1:7">
      <c r="A559" s="66">
        <v>2079902</v>
      </c>
      <c r="B559" s="67">
        <f t="shared" si="16"/>
        <v>7</v>
      </c>
      <c r="C559" s="72" t="s">
        <v>380</v>
      </c>
      <c r="D559" s="73">
        <v>0</v>
      </c>
      <c r="E559" s="80"/>
      <c r="F559" s="74"/>
      <c r="G559" s="81"/>
    </row>
    <row r="560" ht="14.5" customHeight="1" spans="1:7">
      <c r="A560" s="66">
        <v>2079903</v>
      </c>
      <c r="B560" s="67">
        <f t="shared" si="16"/>
        <v>7</v>
      </c>
      <c r="C560" s="72" t="s">
        <v>381</v>
      </c>
      <c r="D560" s="73">
        <v>0</v>
      </c>
      <c r="E560" s="80"/>
      <c r="F560" s="74"/>
      <c r="G560" s="81"/>
    </row>
    <row r="561" ht="14.5" customHeight="1" spans="1:7">
      <c r="A561" s="66">
        <v>2079999</v>
      </c>
      <c r="B561" s="67">
        <f t="shared" si="16"/>
        <v>7</v>
      </c>
      <c r="C561" s="72" t="s">
        <v>382</v>
      </c>
      <c r="D561" s="73">
        <v>2100</v>
      </c>
      <c r="E561" s="80"/>
      <c r="F561" s="74">
        <f>VLOOKUP(A561,[1]表三汇总表!$A$10:$D$607,4,0)/10000</f>
        <v>1598.8097</v>
      </c>
      <c r="G561" s="81"/>
    </row>
    <row r="562" ht="14.5" customHeight="1" spans="1:7">
      <c r="A562" s="66">
        <v>208</v>
      </c>
      <c r="B562" s="67">
        <f t="shared" si="16"/>
        <v>3</v>
      </c>
      <c r="C562" s="68" t="s">
        <v>383</v>
      </c>
      <c r="D562" s="73">
        <v>31043</v>
      </c>
      <c r="E562" s="80"/>
      <c r="F562" s="74">
        <f>F563+F582+F590+F592+F601+F605+F615+F624+F631+F639+F648+F654+F657+F660+F663+F666+F669+F673+F677+F686+F689</f>
        <v>25004.067381</v>
      </c>
      <c r="G562" s="81"/>
    </row>
    <row r="563" ht="14.5" customHeight="1" spans="1:7">
      <c r="A563" s="66">
        <v>20801</v>
      </c>
      <c r="B563" s="67">
        <f t="shared" si="16"/>
        <v>5</v>
      </c>
      <c r="C563" s="68" t="s">
        <v>384</v>
      </c>
      <c r="D563" s="69">
        <v>2519</v>
      </c>
      <c r="E563" s="80"/>
      <c r="F563" s="74">
        <f>SUM(F564:F581)</f>
        <v>2134.667226</v>
      </c>
      <c r="G563" s="81"/>
    </row>
    <row r="564" ht="14.5" customHeight="1" spans="1:7">
      <c r="A564" s="66">
        <v>2080101</v>
      </c>
      <c r="B564" s="67">
        <f t="shared" si="16"/>
        <v>7</v>
      </c>
      <c r="C564" s="72" t="s">
        <v>10</v>
      </c>
      <c r="D564" s="73">
        <v>735</v>
      </c>
      <c r="E564" s="80"/>
      <c r="F564" s="74">
        <f>VLOOKUP(A564,[1]表三汇总表!$A$10:$D$607,4,0)/10000</f>
        <v>761.62892</v>
      </c>
      <c r="G564" s="81"/>
    </row>
    <row r="565" ht="14.5" customHeight="1" spans="1:7">
      <c r="A565" s="66">
        <v>2080102</v>
      </c>
      <c r="B565" s="67">
        <f t="shared" si="16"/>
        <v>7</v>
      </c>
      <c r="C565" s="72" t="s">
        <v>11</v>
      </c>
      <c r="D565" s="73">
        <v>0</v>
      </c>
      <c r="E565" s="80"/>
      <c r="F565" s="74"/>
      <c r="G565" s="81"/>
    </row>
    <row r="566" ht="14.5" customHeight="1" spans="1:7">
      <c r="A566" s="66">
        <v>2080103</v>
      </c>
      <c r="B566" s="67">
        <f t="shared" si="16"/>
        <v>7</v>
      </c>
      <c r="C566" s="72" t="s">
        <v>12</v>
      </c>
      <c r="D566" s="73">
        <v>0</v>
      </c>
      <c r="E566" s="80"/>
      <c r="F566" s="74"/>
      <c r="G566" s="81"/>
    </row>
    <row r="567" ht="14.5" customHeight="1" spans="1:7">
      <c r="A567" s="66">
        <v>2080104</v>
      </c>
      <c r="B567" s="67">
        <f t="shared" si="16"/>
        <v>7</v>
      </c>
      <c r="C567" s="72" t="s">
        <v>385</v>
      </c>
      <c r="D567" s="73">
        <v>0</v>
      </c>
      <c r="E567" s="80"/>
      <c r="F567" s="74"/>
      <c r="G567" s="81"/>
    </row>
    <row r="568" ht="14.5" customHeight="1" spans="1:7">
      <c r="A568" s="66">
        <v>2080105</v>
      </c>
      <c r="B568" s="67">
        <f t="shared" si="16"/>
        <v>7</v>
      </c>
      <c r="C568" s="72" t="s">
        <v>386</v>
      </c>
      <c r="D568" s="73">
        <v>0</v>
      </c>
      <c r="E568" s="80"/>
      <c r="F568" s="74"/>
      <c r="G568" s="81"/>
    </row>
    <row r="569" ht="14.5" customHeight="1" spans="1:7">
      <c r="A569" s="66">
        <v>2080106</v>
      </c>
      <c r="B569" s="67">
        <f t="shared" si="16"/>
        <v>7</v>
      </c>
      <c r="C569" s="72" t="s">
        <v>387</v>
      </c>
      <c r="D569" s="73">
        <v>1139</v>
      </c>
      <c r="E569" s="80"/>
      <c r="F569" s="74">
        <f>VLOOKUP(A569,[1]表三汇总表!$A$10:$D$607,4,0)/10000</f>
        <v>736.580462</v>
      </c>
      <c r="G569" s="81"/>
    </row>
    <row r="570" ht="14.5" customHeight="1" spans="1:7">
      <c r="A570" s="66">
        <v>2080107</v>
      </c>
      <c r="B570" s="67">
        <f t="shared" si="16"/>
        <v>7</v>
      </c>
      <c r="C570" s="72" t="s">
        <v>388</v>
      </c>
      <c r="D570" s="73">
        <v>0</v>
      </c>
      <c r="E570" s="80"/>
      <c r="F570" s="74"/>
      <c r="G570" s="81"/>
    </row>
    <row r="571" ht="14.5" customHeight="1" spans="1:7">
      <c r="A571" s="66">
        <v>2080108</v>
      </c>
      <c r="B571" s="67">
        <f t="shared" si="16"/>
        <v>7</v>
      </c>
      <c r="C571" s="72" t="s">
        <v>51</v>
      </c>
      <c r="D571" s="73">
        <v>0</v>
      </c>
      <c r="E571" s="80"/>
      <c r="F571" s="74"/>
      <c r="G571" s="81"/>
    </row>
    <row r="572" ht="14.5" customHeight="1" spans="1:7">
      <c r="A572" s="66">
        <v>2080109</v>
      </c>
      <c r="B572" s="67">
        <f t="shared" si="16"/>
        <v>7</v>
      </c>
      <c r="C572" s="72" t="s">
        <v>389</v>
      </c>
      <c r="D572" s="73">
        <v>645</v>
      </c>
      <c r="E572" s="80"/>
      <c r="F572" s="74">
        <f>VLOOKUP(A572,[1]表三汇总表!$A$10:$D$607,4,0)/10000</f>
        <v>636.457844</v>
      </c>
      <c r="G572" s="81"/>
    </row>
    <row r="573" ht="14.5" customHeight="1" spans="1:7">
      <c r="A573" s="66">
        <v>2080110</v>
      </c>
      <c r="B573" s="67">
        <f t="shared" si="16"/>
        <v>7</v>
      </c>
      <c r="C573" s="72" t="s">
        <v>390</v>
      </c>
      <c r="D573" s="73">
        <v>0</v>
      </c>
      <c r="E573" s="80"/>
      <c r="F573" s="74"/>
      <c r="G573" s="81"/>
    </row>
    <row r="574" ht="14.5" customHeight="1" spans="1:7">
      <c r="A574" s="66">
        <v>2080111</v>
      </c>
      <c r="B574" s="67">
        <f t="shared" si="16"/>
        <v>7</v>
      </c>
      <c r="C574" s="72" t="s">
        <v>391</v>
      </c>
      <c r="D574" s="73">
        <v>0</v>
      </c>
      <c r="E574" s="80"/>
      <c r="F574" s="74"/>
      <c r="G574" s="81"/>
    </row>
    <row r="575" ht="14.5" customHeight="1" spans="1:7">
      <c r="A575" s="66">
        <v>2080112</v>
      </c>
      <c r="B575" s="67">
        <f t="shared" si="16"/>
        <v>7</v>
      </c>
      <c r="C575" s="72" t="s">
        <v>392</v>
      </c>
      <c r="D575" s="73">
        <v>0</v>
      </c>
      <c r="E575" s="80"/>
      <c r="F575" s="74"/>
      <c r="G575" s="81"/>
    </row>
    <row r="576" ht="14.5" customHeight="1" spans="1:7">
      <c r="A576" s="66">
        <v>2080113</v>
      </c>
      <c r="B576" s="67">
        <f t="shared" si="16"/>
        <v>7</v>
      </c>
      <c r="C576" s="72" t="s">
        <v>393</v>
      </c>
      <c r="D576" s="73">
        <v>0</v>
      </c>
      <c r="E576" s="80"/>
      <c r="F576" s="74"/>
      <c r="G576" s="81"/>
    </row>
    <row r="577" ht="14.5" customHeight="1" spans="1:7">
      <c r="A577" s="66">
        <v>2080114</v>
      </c>
      <c r="B577" s="67">
        <f t="shared" si="16"/>
        <v>7</v>
      </c>
      <c r="C577" s="72" t="s">
        <v>394</v>
      </c>
      <c r="D577" s="73">
        <v>0</v>
      </c>
      <c r="E577" s="80"/>
      <c r="F577" s="74"/>
      <c r="G577" s="81"/>
    </row>
    <row r="578" ht="14.5" customHeight="1" spans="1:7">
      <c r="A578" s="66">
        <v>2080115</v>
      </c>
      <c r="B578" s="67">
        <f t="shared" si="16"/>
        <v>7</v>
      </c>
      <c r="C578" s="72" t="s">
        <v>395</v>
      </c>
      <c r="D578" s="73">
        <v>0</v>
      </c>
      <c r="E578" s="80"/>
      <c r="F578" s="74"/>
      <c r="G578" s="81"/>
    </row>
    <row r="579" ht="14.5" customHeight="1" spans="1:7">
      <c r="A579" s="66">
        <v>2080116</v>
      </c>
      <c r="B579" s="67">
        <f t="shared" si="16"/>
        <v>7</v>
      </c>
      <c r="C579" s="72" t="s">
        <v>396</v>
      </c>
      <c r="D579" s="73">
        <v>0</v>
      </c>
      <c r="E579" s="80"/>
      <c r="F579" s="74"/>
      <c r="G579" s="81"/>
    </row>
    <row r="580" ht="14.5" customHeight="1" spans="1:7">
      <c r="A580" s="66">
        <v>2080150</v>
      </c>
      <c r="B580" s="67">
        <f t="shared" si="16"/>
        <v>7</v>
      </c>
      <c r="C580" s="72" t="s">
        <v>19</v>
      </c>
      <c r="D580" s="73">
        <v>0</v>
      </c>
      <c r="E580" s="80"/>
      <c r="F580" s="74"/>
      <c r="G580" s="81"/>
    </row>
    <row r="581" ht="14.5" customHeight="1" spans="1:7">
      <c r="A581" s="66">
        <v>2080199</v>
      </c>
      <c r="B581" s="67">
        <f t="shared" si="16"/>
        <v>7</v>
      </c>
      <c r="C581" s="72" t="s">
        <v>397</v>
      </c>
      <c r="D581" s="73">
        <v>0</v>
      </c>
      <c r="E581" s="80"/>
      <c r="F581" s="74"/>
      <c r="G581" s="81"/>
    </row>
    <row r="582" ht="14.5" customHeight="1" spans="1:7">
      <c r="A582" s="66">
        <v>20802</v>
      </c>
      <c r="B582" s="67">
        <f t="shared" si="16"/>
        <v>5</v>
      </c>
      <c r="C582" s="68" t="s">
        <v>398</v>
      </c>
      <c r="D582" s="73">
        <v>1319</v>
      </c>
      <c r="E582" s="80"/>
      <c r="F582" s="74">
        <f>SUM(F583:F589)</f>
        <v>1079.644817</v>
      </c>
      <c r="G582" s="81"/>
    </row>
    <row r="583" ht="14.5" customHeight="1" spans="1:7">
      <c r="A583" s="66">
        <v>2080201</v>
      </c>
      <c r="B583" s="67">
        <f t="shared" ref="B583:B646" si="17">LEN(A583)</f>
        <v>7</v>
      </c>
      <c r="C583" s="72" t="s">
        <v>10</v>
      </c>
      <c r="D583" s="73">
        <v>0</v>
      </c>
      <c r="E583" s="80"/>
      <c r="F583" s="74"/>
      <c r="G583" s="81"/>
    </row>
    <row r="584" ht="14.5" customHeight="1" spans="1:7">
      <c r="A584" s="66">
        <v>2080202</v>
      </c>
      <c r="B584" s="67">
        <f t="shared" si="17"/>
        <v>7</v>
      </c>
      <c r="C584" s="72" t="s">
        <v>11</v>
      </c>
      <c r="D584" s="73">
        <v>1319</v>
      </c>
      <c r="E584" s="80"/>
      <c r="F584" s="74">
        <f>VLOOKUP(A584,[1]表三汇总表!$A$10:$D$607,4,0)/10000</f>
        <v>1079.644817</v>
      </c>
      <c r="G584" s="81"/>
    </row>
    <row r="585" ht="14.5" customHeight="1" spans="1:7">
      <c r="A585" s="66">
        <v>2080203</v>
      </c>
      <c r="B585" s="67">
        <f t="shared" si="17"/>
        <v>7</v>
      </c>
      <c r="C585" s="72" t="s">
        <v>12</v>
      </c>
      <c r="D585" s="73">
        <v>0</v>
      </c>
      <c r="E585" s="80"/>
      <c r="F585" s="74"/>
      <c r="G585" s="81"/>
    </row>
    <row r="586" ht="14.5" customHeight="1" spans="1:7">
      <c r="A586" s="66">
        <v>2080206</v>
      </c>
      <c r="B586" s="67">
        <f t="shared" si="17"/>
        <v>7</v>
      </c>
      <c r="C586" s="72" t="s">
        <v>399</v>
      </c>
      <c r="D586" s="73">
        <v>0</v>
      </c>
      <c r="E586" s="80"/>
      <c r="F586" s="74"/>
      <c r="G586" s="81"/>
    </row>
    <row r="587" ht="14.5" customHeight="1" spans="1:7">
      <c r="A587" s="66">
        <v>2080207</v>
      </c>
      <c r="B587" s="67">
        <f t="shared" si="17"/>
        <v>7</v>
      </c>
      <c r="C587" s="72" t="s">
        <v>400</v>
      </c>
      <c r="D587" s="73">
        <v>0</v>
      </c>
      <c r="E587" s="80"/>
      <c r="F587" s="74"/>
      <c r="G587" s="81"/>
    </row>
    <row r="588" ht="14.5" customHeight="1" spans="1:7">
      <c r="A588" s="66">
        <v>2080208</v>
      </c>
      <c r="B588" s="67">
        <f t="shared" si="17"/>
        <v>7</v>
      </c>
      <c r="C588" s="72" t="s">
        <v>401</v>
      </c>
      <c r="D588" s="73">
        <v>0</v>
      </c>
      <c r="E588" s="80"/>
      <c r="F588" s="74"/>
      <c r="G588" s="81"/>
    </row>
    <row r="589" ht="14.5" customHeight="1" spans="1:7">
      <c r="A589" s="66">
        <v>2080299</v>
      </c>
      <c r="B589" s="67">
        <f t="shared" si="17"/>
        <v>7</v>
      </c>
      <c r="C589" s="72" t="s">
        <v>402</v>
      </c>
      <c r="D589" s="73">
        <v>0</v>
      </c>
      <c r="E589" s="80"/>
      <c r="F589" s="74">
        <f>VLOOKUP(A589,[1]表三汇总表!$A$10:$D$607,4,0)/10000</f>
        <v>0</v>
      </c>
      <c r="G589" s="81"/>
    </row>
    <row r="590" ht="14.5" customHeight="1" spans="1:7">
      <c r="A590" s="66">
        <v>20804</v>
      </c>
      <c r="B590" s="67">
        <f t="shared" si="17"/>
        <v>5</v>
      </c>
      <c r="C590" s="68" t="s">
        <v>403</v>
      </c>
      <c r="D590" s="73">
        <v>0</v>
      </c>
      <c r="E590" s="80"/>
      <c r="F590" s="74">
        <f>F591</f>
        <v>0</v>
      </c>
      <c r="G590" s="81"/>
    </row>
    <row r="591" ht="14.5" customHeight="1" spans="1:7">
      <c r="A591" s="66">
        <v>2080402</v>
      </c>
      <c r="B591" s="67">
        <f t="shared" si="17"/>
        <v>7</v>
      </c>
      <c r="C591" s="72" t="s">
        <v>404</v>
      </c>
      <c r="D591" s="73">
        <v>0</v>
      </c>
      <c r="E591" s="80"/>
      <c r="F591" s="74"/>
      <c r="G591" s="81"/>
    </row>
    <row r="592" ht="14.5" customHeight="1" spans="1:7">
      <c r="A592" s="66">
        <v>20805</v>
      </c>
      <c r="B592" s="67">
        <f t="shared" si="17"/>
        <v>5</v>
      </c>
      <c r="C592" s="68" t="s">
        <v>405</v>
      </c>
      <c r="D592" s="73">
        <v>8240</v>
      </c>
      <c r="E592" s="80"/>
      <c r="F592" s="74">
        <f>SUM(F593:F600)</f>
        <v>7008.51</v>
      </c>
      <c r="G592" s="81"/>
    </row>
    <row r="593" ht="14.5" customHeight="1" spans="1:7">
      <c r="A593" s="66">
        <v>2080501</v>
      </c>
      <c r="B593" s="67">
        <f t="shared" si="17"/>
        <v>7</v>
      </c>
      <c r="C593" s="72" t="s">
        <v>406</v>
      </c>
      <c r="D593" s="73">
        <v>0</v>
      </c>
      <c r="E593" s="80"/>
      <c r="F593" s="74"/>
      <c r="G593" s="81"/>
    </row>
    <row r="594" ht="14.5" customHeight="1" spans="1:7">
      <c r="A594" s="66">
        <v>2080502</v>
      </c>
      <c r="B594" s="67">
        <f t="shared" si="17"/>
        <v>7</v>
      </c>
      <c r="C594" s="72" t="s">
        <v>407</v>
      </c>
      <c r="D594" s="73">
        <v>0</v>
      </c>
      <c r="E594" s="80"/>
      <c r="F594" s="74"/>
      <c r="G594" s="81"/>
    </row>
    <row r="595" ht="14.5" customHeight="1" spans="1:7">
      <c r="A595" s="66">
        <v>2080503</v>
      </c>
      <c r="B595" s="67">
        <f t="shared" si="17"/>
        <v>7</v>
      </c>
      <c r="C595" s="72" t="s">
        <v>408</v>
      </c>
      <c r="D595" s="73">
        <v>0</v>
      </c>
      <c r="E595" s="80"/>
      <c r="F595" s="74"/>
      <c r="G595" s="81"/>
    </row>
    <row r="596" ht="14.5" customHeight="1" spans="1:7">
      <c r="A596" s="66">
        <v>2080505</v>
      </c>
      <c r="B596" s="67">
        <f t="shared" si="17"/>
        <v>7</v>
      </c>
      <c r="C596" s="72" t="s">
        <v>409</v>
      </c>
      <c r="D596" s="73">
        <v>0</v>
      </c>
      <c r="E596" s="80"/>
      <c r="F596" s="74"/>
      <c r="G596" s="81"/>
    </row>
    <row r="597" ht="14.5" customHeight="1" spans="1:7">
      <c r="A597" s="66">
        <v>2080506</v>
      </c>
      <c r="B597" s="67">
        <f t="shared" si="17"/>
        <v>7</v>
      </c>
      <c r="C597" s="72" t="s">
        <v>410</v>
      </c>
      <c r="D597" s="73">
        <v>1800</v>
      </c>
      <c r="E597" s="80"/>
      <c r="F597" s="74">
        <f>VLOOKUP(A597,[1]表三汇总表!$A$10:$D$607,4,0)/10000</f>
        <v>1800</v>
      </c>
      <c r="G597" s="81"/>
    </row>
    <row r="598" ht="14.5" customHeight="1" spans="1:7">
      <c r="A598" s="66">
        <v>2080507</v>
      </c>
      <c r="B598" s="67">
        <f t="shared" si="17"/>
        <v>7</v>
      </c>
      <c r="C598" s="72" t="s">
        <v>411</v>
      </c>
      <c r="D598" s="73">
        <v>6440</v>
      </c>
      <c r="E598" s="80"/>
      <c r="F598" s="74">
        <f>VLOOKUP(A598,[1]表三汇总表!$A$10:$D$607,4,0)/10000</f>
        <v>5208.51</v>
      </c>
      <c r="G598" s="81"/>
    </row>
    <row r="599" ht="14.5" customHeight="1" spans="1:7">
      <c r="A599" s="66">
        <v>2080508</v>
      </c>
      <c r="B599" s="67">
        <f t="shared" si="17"/>
        <v>7</v>
      </c>
      <c r="C599" s="72" t="s">
        <v>412</v>
      </c>
      <c r="D599" s="73">
        <v>0</v>
      </c>
      <c r="E599" s="80"/>
      <c r="F599" s="74"/>
      <c r="G599" s="81"/>
    </row>
    <row r="600" ht="14.5" customHeight="1" spans="1:7">
      <c r="A600" s="66">
        <v>2080599</v>
      </c>
      <c r="B600" s="67">
        <f t="shared" si="17"/>
        <v>7</v>
      </c>
      <c r="C600" s="72" t="s">
        <v>413</v>
      </c>
      <c r="D600" s="73">
        <v>0</v>
      </c>
      <c r="E600" s="80"/>
      <c r="F600" s="74"/>
      <c r="G600" s="81"/>
    </row>
    <row r="601" ht="14.5" customHeight="1" spans="1:7">
      <c r="A601" s="66">
        <v>20806</v>
      </c>
      <c r="B601" s="67">
        <f t="shared" si="17"/>
        <v>5</v>
      </c>
      <c r="C601" s="68" t="s">
        <v>414</v>
      </c>
      <c r="D601" s="69">
        <v>0</v>
      </c>
      <c r="E601" s="80"/>
      <c r="F601" s="74">
        <f>SUM(F602:F604)</f>
        <v>0</v>
      </c>
      <c r="G601" s="81"/>
    </row>
    <row r="602" ht="14.5" customHeight="1" spans="1:7">
      <c r="A602" s="66">
        <v>2080601</v>
      </c>
      <c r="B602" s="67">
        <f t="shared" si="17"/>
        <v>7</v>
      </c>
      <c r="C602" s="72" t="s">
        <v>415</v>
      </c>
      <c r="D602" s="73">
        <v>0</v>
      </c>
      <c r="E602" s="80"/>
      <c r="F602" s="74"/>
      <c r="G602" s="81"/>
    </row>
    <row r="603" ht="14.5" customHeight="1" spans="1:7">
      <c r="A603" s="66">
        <v>2080602</v>
      </c>
      <c r="B603" s="67">
        <f t="shared" si="17"/>
        <v>7</v>
      </c>
      <c r="C603" s="72" t="s">
        <v>416</v>
      </c>
      <c r="D603" s="73">
        <v>0</v>
      </c>
      <c r="E603" s="80"/>
      <c r="F603" s="74"/>
      <c r="G603" s="81"/>
    </row>
    <row r="604" ht="14.5" customHeight="1" spans="1:7">
      <c r="A604" s="66">
        <v>2080699</v>
      </c>
      <c r="B604" s="67">
        <f t="shared" si="17"/>
        <v>7</v>
      </c>
      <c r="C604" s="72" t="s">
        <v>417</v>
      </c>
      <c r="D604" s="73">
        <v>0</v>
      </c>
      <c r="E604" s="80"/>
      <c r="F604" s="74"/>
      <c r="G604" s="81"/>
    </row>
    <row r="605" ht="14.5" customHeight="1" spans="1:7">
      <c r="A605" s="66">
        <v>20807</v>
      </c>
      <c r="B605" s="67">
        <f t="shared" si="17"/>
        <v>5</v>
      </c>
      <c r="C605" s="68" t="s">
        <v>418</v>
      </c>
      <c r="D605" s="73">
        <v>679</v>
      </c>
      <c r="E605" s="80"/>
      <c r="F605" s="80">
        <f>SUM(F606:F614)</f>
        <v>717.8</v>
      </c>
      <c r="G605" s="81"/>
    </row>
    <row r="606" ht="14.5" customHeight="1" spans="1:7">
      <c r="A606" s="66">
        <v>2080701</v>
      </c>
      <c r="B606" s="67">
        <f t="shared" si="17"/>
        <v>7</v>
      </c>
      <c r="C606" s="72" t="s">
        <v>419</v>
      </c>
      <c r="D606" s="73">
        <v>0</v>
      </c>
      <c r="E606" s="80"/>
      <c r="F606" s="74"/>
      <c r="G606" s="81"/>
    </row>
    <row r="607" ht="14.5" customHeight="1" spans="1:7">
      <c r="A607" s="66">
        <v>2080702</v>
      </c>
      <c r="B607" s="67">
        <f t="shared" si="17"/>
        <v>7</v>
      </c>
      <c r="C607" s="72" t="s">
        <v>420</v>
      </c>
      <c r="D607" s="73">
        <v>0</v>
      </c>
      <c r="E607" s="80"/>
      <c r="F607" s="74"/>
      <c r="G607" s="81"/>
    </row>
    <row r="608" ht="14.5" customHeight="1" spans="1:7">
      <c r="A608" s="66">
        <v>2080704</v>
      </c>
      <c r="B608" s="67">
        <f t="shared" si="17"/>
        <v>7</v>
      </c>
      <c r="C608" s="72" t="s">
        <v>421</v>
      </c>
      <c r="D608" s="73">
        <v>0</v>
      </c>
      <c r="E608" s="80"/>
      <c r="F608" s="74"/>
      <c r="G608" s="81"/>
    </row>
    <row r="609" ht="14.5" customHeight="1" spans="1:7">
      <c r="A609" s="66">
        <v>2080705</v>
      </c>
      <c r="B609" s="67">
        <f t="shared" si="17"/>
        <v>7</v>
      </c>
      <c r="C609" s="72" t="s">
        <v>422</v>
      </c>
      <c r="D609" s="73">
        <v>0</v>
      </c>
      <c r="E609" s="80"/>
      <c r="F609" s="74"/>
      <c r="G609" s="81"/>
    </row>
    <row r="610" spans="1:6">
      <c r="A610" s="66">
        <v>2080709</v>
      </c>
      <c r="B610" s="67">
        <f t="shared" si="17"/>
        <v>7</v>
      </c>
      <c r="C610" s="72" t="s">
        <v>423</v>
      </c>
      <c r="D610" s="73">
        <v>0</v>
      </c>
      <c r="E610" s="80"/>
      <c r="F610" s="74"/>
    </row>
    <row r="611" spans="1:6">
      <c r="A611" s="66">
        <v>2080711</v>
      </c>
      <c r="B611" s="67">
        <f t="shared" si="17"/>
        <v>7</v>
      </c>
      <c r="C611" s="72" t="s">
        <v>424</v>
      </c>
      <c r="D611" s="73">
        <v>0</v>
      </c>
      <c r="E611" s="80"/>
      <c r="F611" s="74"/>
    </row>
    <row r="612" spans="1:6">
      <c r="A612" s="66">
        <v>2080712</v>
      </c>
      <c r="B612" s="67">
        <f t="shared" si="17"/>
        <v>7</v>
      </c>
      <c r="C612" s="72" t="s">
        <v>425</v>
      </c>
      <c r="D612" s="73">
        <v>0</v>
      </c>
      <c r="E612" s="80"/>
      <c r="F612" s="74"/>
    </row>
    <row r="613" spans="1:6">
      <c r="A613" s="66">
        <v>2080713</v>
      </c>
      <c r="B613" s="67">
        <f t="shared" si="17"/>
        <v>7</v>
      </c>
      <c r="C613" s="72" t="s">
        <v>426</v>
      </c>
      <c r="D613" s="73">
        <v>0</v>
      </c>
      <c r="E613" s="80"/>
      <c r="F613" s="74"/>
    </row>
    <row r="614" spans="1:6">
      <c r="A614" s="66">
        <v>2080799</v>
      </c>
      <c r="B614" s="67">
        <f t="shared" si="17"/>
        <v>7</v>
      </c>
      <c r="C614" s="72" t="s">
        <v>427</v>
      </c>
      <c r="D614" s="73">
        <v>679</v>
      </c>
      <c r="E614" s="80"/>
      <c r="F614" s="74">
        <f>VLOOKUP(A614,[1]表三汇总表!$A$10:$D$607,4,0)/10000</f>
        <v>717.8</v>
      </c>
    </row>
    <row r="615" spans="1:6">
      <c r="A615" s="66">
        <v>20808</v>
      </c>
      <c r="B615" s="67">
        <f t="shared" si="17"/>
        <v>5</v>
      </c>
      <c r="C615" s="68" t="s">
        <v>428</v>
      </c>
      <c r="D615" s="84">
        <v>1301</v>
      </c>
      <c r="E615" s="80"/>
      <c r="F615" s="80">
        <f>SUM(F616:F623)</f>
        <v>1272.168</v>
      </c>
    </row>
    <row r="616" spans="1:6">
      <c r="A616" s="66">
        <v>2080801</v>
      </c>
      <c r="B616" s="67">
        <f t="shared" si="17"/>
        <v>7</v>
      </c>
      <c r="C616" s="72" t="s">
        <v>429</v>
      </c>
      <c r="D616" s="73">
        <v>450</v>
      </c>
      <c r="E616" s="80"/>
      <c r="F616" s="74">
        <f>VLOOKUP(A616,[1]表三汇总表!$A$10:$D$607,4,0)/10000</f>
        <v>450</v>
      </c>
    </row>
    <row r="617" spans="1:6">
      <c r="A617" s="66">
        <v>2080802</v>
      </c>
      <c r="B617" s="67">
        <f t="shared" si="17"/>
        <v>7</v>
      </c>
      <c r="C617" s="72" t="s">
        <v>430</v>
      </c>
      <c r="D617" s="73">
        <v>51</v>
      </c>
      <c r="E617" s="80"/>
      <c r="F617" s="74">
        <f>VLOOKUP(A617,[1]表三汇总表!$A$10:$D$607,4,0)/10000</f>
        <v>0</v>
      </c>
    </row>
    <row r="618" spans="1:6">
      <c r="A618" s="66">
        <v>2080803</v>
      </c>
      <c r="B618" s="67">
        <f t="shared" si="17"/>
        <v>7</v>
      </c>
      <c r="C618" s="72" t="s">
        <v>431</v>
      </c>
      <c r="D618" s="73">
        <v>9</v>
      </c>
      <c r="E618" s="80"/>
      <c r="F618" s="74">
        <f>VLOOKUP(A618,[1]表三汇总表!$A$10:$D$607,4,0)/10000</f>
        <v>15</v>
      </c>
    </row>
    <row r="619" spans="1:6">
      <c r="A619" s="66">
        <v>2080805</v>
      </c>
      <c r="B619" s="67">
        <f t="shared" si="17"/>
        <v>7</v>
      </c>
      <c r="C619" s="72" t="s">
        <v>432</v>
      </c>
      <c r="D619" s="73">
        <v>400</v>
      </c>
      <c r="E619" s="80"/>
      <c r="F619" s="74">
        <f>VLOOKUP(A619,[1]表三汇总表!$A$10:$D$607,4,0)/10000</f>
        <v>420</v>
      </c>
    </row>
    <row r="620" spans="1:6">
      <c r="A620" s="66">
        <v>2080806</v>
      </c>
      <c r="B620" s="67">
        <f t="shared" si="17"/>
        <v>7</v>
      </c>
      <c r="C620" s="72" t="s">
        <v>433</v>
      </c>
      <c r="D620" s="73">
        <v>221</v>
      </c>
      <c r="E620" s="80"/>
      <c r="F620" s="74">
        <f>VLOOKUP(A620,[1]表三汇总表!$A$10:$D$607,4,0)/10000</f>
        <v>221.4</v>
      </c>
    </row>
    <row r="621" spans="1:6">
      <c r="A621" s="66">
        <v>2080807</v>
      </c>
      <c r="B621" s="67">
        <f t="shared" si="17"/>
        <v>7</v>
      </c>
      <c r="C621" s="72" t="s">
        <v>434</v>
      </c>
      <c r="D621" s="73">
        <v>0</v>
      </c>
      <c r="E621" s="80"/>
      <c r="F621" s="74"/>
    </row>
    <row r="622" spans="1:6">
      <c r="A622" s="66">
        <v>2080808</v>
      </c>
      <c r="B622" s="67">
        <f t="shared" si="17"/>
        <v>7</v>
      </c>
      <c r="C622" s="72" t="s">
        <v>435</v>
      </c>
      <c r="D622" s="73">
        <v>0</v>
      </c>
      <c r="E622" s="80"/>
      <c r="F622" s="74"/>
    </row>
    <row r="623" spans="1:6">
      <c r="A623" s="66">
        <v>2080899</v>
      </c>
      <c r="B623" s="67">
        <f t="shared" si="17"/>
        <v>7</v>
      </c>
      <c r="C623" s="72" t="s">
        <v>436</v>
      </c>
      <c r="D623" s="73">
        <v>170</v>
      </c>
      <c r="E623" s="80"/>
      <c r="F623" s="74">
        <f>VLOOKUP(A623,[1]表三汇总表!$A$10:$D$607,4,0)/10000</f>
        <v>165.768</v>
      </c>
    </row>
    <row r="624" spans="1:6">
      <c r="A624" s="66">
        <v>20809</v>
      </c>
      <c r="B624" s="67">
        <f t="shared" si="17"/>
        <v>5</v>
      </c>
      <c r="C624" s="68" t="s">
        <v>437</v>
      </c>
      <c r="D624" s="84">
        <v>181</v>
      </c>
      <c r="E624" s="80"/>
      <c r="F624" s="80">
        <f>SUM(F625:F630)</f>
        <v>162.43</v>
      </c>
    </row>
    <row r="625" spans="1:6">
      <c r="A625" s="66">
        <v>2080901</v>
      </c>
      <c r="B625" s="67">
        <f t="shared" si="17"/>
        <v>7</v>
      </c>
      <c r="C625" s="72" t="s">
        <v>438</v>
      </c>
      <c r="D625" s="73">
        <v>168</v>
      </c>
      <c r="E625" s="80"/>
      <c r="F625" s="74">
        <f>VLOOKUP(A625,[1]表三汇总表!$A$10:$D$607,4,0)/10000</f>
        <v>154.43</v>
      </c>
    </row>
    <row r="626" spans="1:6">
      <c r="A626" s="66">
        <v>2080902</v>
      </c>
      <c r="B626" s="67">
        <f t="shared" si="17"/>
        <v>7</v>
      </c>
      <c r="C626" s="72" t="s">
        <v>439</v>
      </c>
      <c r="D626" s="73">
        <v>0</v>
      </c>
      <c r="E626" s="80"/>
      <c r="F626" s="74"/>
    </row>
    <row r="627" spans="1:6">
      <c r="A627" s="66">
        <v>2080903</v>
      </c>
      <c r="B627" s="67">
        <f t="shared" si="17"/>
        <v>7</v>
      </c>
      <c r="C627" s="72" t="s">
        <v>440</v>
      </c>
      <c r="D627" s="73">
        <v>0</v>
      </c>
      <c r="E627" s="80"/>
      <c r="F627" s="74"/>
    </row>
    <row r="628" spans="1:6">
      <c r="A628" s="66">
        <v>2080904</v>
      </c>
      <c r="B628" s="67">
        <f t="shared" si="17"/>
        <v>7</v>
      </c>
      <c r="C628" s="72" t="s">
        <v>441</v>
      </c>
      <c r="D628" s="73">
        <v>8</v>
      </c>
      <c r="E628" s="80"/>
      <c r="F628" s="74">
        <f>VLOOKUP(A628,[1]表三汇总表!$A$10:$D$607,4,0)/10000</f>
        <v>3</v>
      </c>
    </row>
    <row r="629" spans="1:6">
      <c r="A629" s="66">
        <v>2080905</v>
      </c>
      <c r="B629" s="67">
        <f t="shared" si="17"/>
        <v>7</v>
      </c>
      <c r="C629" s="72" t="s">
        <v>442</v>
      </c>
      <c r="D629" s="73">
        <v>5</v>
      </c>
      <c r="E629" s="80"/>
      <c r="F629" s="74">
        <f>VLOOKUP(A629,[1]表三汇总表!$A$10:$D$607,4,0)/10000</f>
        <v>5</v>
      </c>
    </row>
    <row r="630" spans="1:6">
      <c r="A630" s="66">
        <v>2080999</v>
      </c>
      <c r="B630" s="67">
        <f t="shared" si="17"/>
        <v>7</v>
      </c>
      <c r="C630" s="72" t="s">
        <v>443</v>
      </c>
      <c r="D630" s="73">
        <v>0</v>
      </c>
      <c r="E630" s="80"/>
      <c r="F630" s="74"/>
    </row>
    <row r="631" spans="1:6">
      <c r="A631" s="66">
        <v>20810</v>
      </c>
      <c r="B631" s="67">
        <f t="shared" si="17"/>
        <v>5</v>
      </c>
      <c r="C631" s="68" t="s">
        <v>444</v>
      </c>
      <c r="D631" s="84">
        <v>1821</v>
      </c>
      <c r="E631" s="80"/>
      <c r="F631" s="80">
        <f>SUM(F632:F638)</f>
        <v>1749.463466</v>
      </c>
    </row>
    <row r="632" spans="1:6">
      <c r="A632" s="66">
        <v>2081001</v>
      </c>
      <c r="B632" s="67">
        <f t="shared" si="17"/>
        <v>7</v>
      </c>
      <c r="C632" s="72" t="s">
        <v>445</v>
      </c>
      <c r="D632" s="73">
        <v>201</v>
      </c>
      <c r="E632" s="80"/>
      <c r="F632" s="74">
        <f>VLOOKUP(A632,[1]表三汇总表!$A$10:$D$607,4,0)/10000</f>
        <v>224.808</v>
      </c>
    </row>
    <row r="633" spans="1:6">
      <c r="A633" s="66">
        <v>2081002</v>
      </c>
      <c r="B633" s="67">
        <f t="shared" si="17"/>
        <v>7</v>
      </c>
      <c r="C633" s="72" t="s">
        <v>446</v>
      </c>
      <c r="D633" s="73">
        <v>882</v>
      </c>
      <c r="E633" s="80"/>
      <c r="F633" s="74">
        <f>VLOOKUP(A633,[1]表三汇总表!$A$10:$D$607,4,0)/10000</f>
        <v>846.596</v>
      </c>
    </row>
    <row r="634" spans="1:6">
      <c r="A634" s="66">
        <v>2081003</v>
      </c>
      <c r="B634" s="67">
        <f t="shared" si="17"/>
        <v>7</v>
      </c>
      <c r="C634" s="72" t="s">
        <v>447</v>
      </c>
      <c r="D634" s="73">
        <v>0</v>
      </c>
      <c r="E634" s="80"/>
      <c r="F634" s="74"/>
    </row>
    <row r="635" spans="1:6">
      <c r="A635" s="66">
        <v>2081004</v>
      </c>
      <c r="B635" s="67">
        <f t="shared" si="17"/>
        <v>7</v>
      </c>
      <c r="C635" s="72" t="s">
        <v>448</v>
      </c>
      <c r="D635" s="73">
        <v>259</v>
      </c>
      <c r="E635" s="80"/>
      <c r="F635" s="74">
        <f>VLOOKUP(A635,[1]表三汇总表!$A$10:$D$607,4,0)/10000</f>
        <v>389.39</v>
      </c>
    </row>
    <row r="636" spans="1:6">
      <c r="A636" s="66">
        <v>2081005</v>
      </c>
      <c r="B636" s="67">
        <f t="shared" si="17"/>
        <v>7</v>
      </c>
      <c r="C636" s="72" t="s">
        <v>449</v>
      </c>
      <c r="D636" s="73">
        <v>162</v>
      </c>
      <c r="E636" s="80"/>
      <c r="F636" s="74">
        <f>VLOOKUP(A636,[1]表三汇总表!$A$10:$D$607,4,0)/10000</f>
        <v>178.891466</v>
      </c>
    </row>
    <row r="637" spans="1:6">
      <c r="A637" s="66">
        <v>2081006</v>
      </c>
      <c r="B637" s="67">
        <f t="shared" si="17"/>
        <v>7</v>
      </c>
      <c r="C637" s="72" t="s">
        <v>450</v>
      </c>
      <c r="D637" s="73">
        <v>130</v>
      </c>
      <c r="E637" s="80"/>
      <c r="F637" s="74">
        <f>VLOOKUP(A637,[1]表三汇总表!$A$10:$D$607,4,0)/10000</f>
        <v>104</v>
      </c>
    </row>
    <row r="638" spans="1:6">
      <c r="A638" s="66">
        <v>2081099</v>
      </c>
      <c r="B638" s="67">
        <f t="shared" si="17"/>
        <v>7</v>
      </c>
      <c r="C638" s="72" t="s">
        <v>451</v>
      </c>
      <c r="D638" s="73">
        <v>187</v>
      </c>
      <c r="E638" s="80"/>
      <c r="F638" s="74">
        <f>VLOOKUP(A638,[1]表三汇总表!$A$10:$D$607,4,0)/10000</f>
        <v>5.778</v>
      </c>
    </row>
    <row r="639" spans="1:6">
      <c r="A639" s="66">
        <v>20811</v>
      </c>
      <c r="B639" s="67">
        <f t="shared" si="17"/>
        <v>5</v>
      </c>
      <c r="C639" s="68" t="s">
        <v>452</v>
      </c>
      <c r="D639" s="84">
        <v>920</v>
      </c>
      <c r="E639" s="80"/>
      <c r="F639" s="80">
        <f>SUM(F640:F647)</f>
        <v>871.982352</v>
      </c>
    </row>
    <row r="640" spans="1:6">
      <c r="A640" s="66">
        <v>2081101</v>
      </c>
      <c r="B640" s="67">
        <f t="shared" si="17"/>
        <v>7</v>
      </c>
      <c r="C640" s="72" t="s">
        <v>10</v>
      </c>
      <c r="D640" s="73">
        <v>0</v>
      </c>
      <c r="E640" s="80"/>
      <c r="F640" s="74"/>
    </row>
    <row r="641" spans="1:6">
      <c r="A641" s="66">
        <v>2081102</v>
      </c>
      <c r="B641" s="67">
        <f t="shared" si="17"/>
        <v>7</v>
      </c>
      <c r="C641" s="72" t="s">
        <v>11</v>
      </c>
      <c r="D641" s="73">
        <v>470</v>
      </c>
      <c r="E641" s="80"/>
      <c r="F641" s="74">
        <f>VLOOKUP(A641,[1]表三汇总表!$A$10:$D$607,4,0)/10000</f>
        <v>226.982352</v>
      </c>
    </row>
    <row r="642" spans="1:6">
      <c r="A642" s="66">
        <v>2081103</v>
      </c>
      <c r="B642" s="67">
        <f t="shared" si="17"/>
        <v>7</v>
      </c>
      <c r="C642" s="72" t="s">
        <v>12</v>
      </c>
      <c r="D642" s="73">
        <v>0</v>
      </c>
      <c r="E642" s="80"/>
      <c r="F642" s="74"/>
    </row>
    <row r="643" spans="1:6">
      <c r="A643" s="66">
        <v>2081104</v>
      </c>
      <c r="B643" s="67">
        <f t="shared" si="17"/>
        <v>7</v>
      </c>
      <c r="C643" s="72" t="s">
        <v>453</v>
      </c>
      <c r="D643" s="73">
        <v>0</v>
      </c>
      <c r="E643" s="80"/>
      <c r="F643" s="74">
        <f>VLOOKUP(A643,[1]表三汇总表!$A$10:$D$607,4,0)/10000</f>
        <v>100</v>
      </c>
    </row>
    <row r="644" spans="1:6">
      <c r="A644" s="66">
        <v>2081105</v>
      </c>
      <c r="B644" s="67">
        <f t="shared" si="17"/>
        <v>7</v>
      </c>
      <c r="C644" s="72" t="s">
        <v>454</v>
      </c>
      <c r="D644" s="73">
        <v>0</v>
      </c>
      <c r="E644" s="80"/>
      <c r="F644" s="74"/>
    </row>
    <row r="645" spans="1:6">
      <c r="A645" s="66">
        <v>2081106</v>
      </c>
      <c r="B645" s="67">
        <f t="shared" si="17"/>
        <v>7</v>
      </c>
      <c r="C645" s="72" t="s">
        <v>455</v>
      </c>
      <c r="D645" s="73">
        <v>0</v>
      </c>
      <c r="E645" s="80"/>
      <c r="F645" s="74"/>
    </row>
    <row r="646" spans="1:6">
      <c r="A646" s="66">
        <v>2081107</v>
      </c>
      <c r="B646" s="67">
        <f t="shared" si="17"/>
        <v>7</v>
      </c>
      <c r="C646" s="72" t="s">
        <v>456</v>
      </c>
      <c r="D646" s="73">
        <v>450</v>
      </c>
      <c r="E646" s="80"/>
      <c r="F646" s="74">
        <f>VLOOKUP(A646,[1]表三汇总表!$A$10:$D$607,4,0)/10000</f>
        <v>545</v>
      </c>
    </row>
    <row r="647" spans="1:6">
      <c r="A647" s="66">
        <v>2081199</v>
      </c>
      <c r="B647" s="67">
        <f t="shared" ref="B647:B710" si="18">LEN(A647)</f>
        <v>7</v>
      </c>
      <c r="C647" s="72" t="s">
        <v>457</v>
      </c>
      <c r="D647" s="73">
        <v>0</v>
      </c>
      <c r="E647" s="80"/>
      <c r="F647" s="74"/>
    </row>
    <row r="648" spans="1:6">
      <c r="A648" s="66">
        <v>20816</v>
      </c>
      <c r="B648" s="67">
        <f t="shared" si="18"/>
        <v>5</v>
      </c>
      <c r="C648" s="68" t="s">
        <v>458</v>
      </c>
      <c r="D648" s="84">
        <v>316</v>
      </c>
      <c r="E648" s="80"/>
      <c r="F648" s="80">
        <f>SUM(F649:F653)</f>
        <v>615.63594</v>
      </c>
    </row>
    <row r="649" spans="1:6">
      <c r="A649" s="66">
        <v>2081601</v>
      </c>
      <c r="B649" s="67">
        <f t="shared" si="18"/>
        <v>7</v>
      </c>
      <c r="C649" s="72" t="s">
        <v>10</v>
      </c>
      <c r="D649" s="73">
        <v>0</v>
      </c>
      <c r="E649" s="80"/>
      <c r="F649" s="74"/>
    </row>
    <row r="650" spans="1:6">
      <c r="A650" s="66">
        <v>2081602</v>
      </c>
      <c r="B650" s="67">
        <f t="shared" si="18"/>
        <v>7</v>
      </c>
      <c r="C650" s="72" t="s">
        <v>11</v>
      </c>
      <c r="D650" s="73">
        <v>316</v>
      </c>
      <c r="E650" s="80"/>
      <c r="F650" s="74">
        <f>VLOOKUP(A650,[1]表三汇总表!$A$10:$D$607,4,0)/10000</f>
        <v>615.63594</v>
      </c>
    </row>
    <row r="651" spans="1:6">
      <c r="A651" s="66">
        <v>2081603</v>
      </c>
      <c r="B651" s="67">
        <f t="shared" si="18"/>
        <v>7</v>
      </c>
      <c r="C651" s="72" t="s">
        <v>12</v>
      </c>
      <c r="D651" s="73">
        <v>0</v>
      </c>
      <c r="E651" s="80"/>
      <c r="F651" s="74"/>
    </row>
    <row r="652" spans="1:6">
      <c r="A652" s="66">
        <v>2081650</v>
      </c>
      <c r="B652" s="67">
        <f t="shared" si="18"/>
        <v>7</v>
      </c>
      <c r="C652" s="72" t="s">
        <v>19</v>
      </c>
      <c r="D652" s="73">
        <v>0</v>
      </c>
      <c r="E652" s="80"/>
      <c r="F652" s="74"/>
    </row>
    <row r="653" spans="1:6">
      <c r="A653" s="66">
        <v>2081699</v>
      </c>
      <c r="B653" s="67">
        <f t="shared" si="18"/>
        <v>7</v>
      </c>
      <c r="C653" s="72" t="s">
        <v>459</v>
      </c>
      <c r="D653" s="73">
        <v>0</v>
      </c>
      <c r="E653" s="80"/>
      <c r="F653" s="74"/>
    </row>
    <row r="654" spans="1:6">
      <c r="A654" s="66">
        <v>20819</v>
      </c>
      <c r="B654" s="67">
        <f t="shared" si="18"/>
        <v>5</v>
      </c>
      <c r="C654" s="68" t="s">
        <v>460</v>
      </c>
      <c r="D654" s="84">
        <v>1987</v>
      </c>
      <c r="E654" s="80"/>
      <c r="F654" s="80">
        <f>SUM(F655:F656)</f>
        <v>2283.702</v>
      </c>
    </row>
    <row r="655" spans="1:6">
      <c r="A655" s="66">
        <v>2081901</v>
      </c>
      <c r="B655" s="67">
        <f t="shared" si="18"/>
        <v>7</v>
      </c>
      <c r="C655" s="72" t="s">
        <v>461</v>
      </c>
      <c r="D655" s="73">
        <v>251</v>
      </c>
      <c r="E655" s="80"/>
      <c r="F655" s="74">
        <f>VLOOKUP(A655,[1]表三汇总表!$A$10:$D$607,4,0)/10000</f>
        <v>276.9108</v>
      </c>
    </row>
    <row r="656" spans="1:6">
      <c r="A656" s="66">
        <v>2081902</v>
      </c>
      <c r="B656" s="67">
        <f t="shared" si="18"/>
        <v>7</v>
      </c>
      <c r="C656" s="72" t="s">
        <v>462</v>
      </c>
      <c r="D656" s="73">
        <v>1736</v>
      </c>
      <c r="E656" s="80"/>
      <c r="F656" s="74">
        <f>VLOOKUP(A656,[1]表三汇总表!$A$10:$D$607,4,0)/10000</f>
        <v>2006.7912</v>
      </c>
    </row>
    <row r="657" spans="1:6">
      <c r="A657" s="66">
        <v>20820</v>
      </c>
      <c r="B657" s="67">
        <f t="shared" si="18"/>
        <v>5</v>
      </c>
      <c r="C657" s="68" t="s">
        <v>463</v>
      </c>
      <c r="D657" s="84">
        <v>101</v>
      </c>
      <c r="E657" s="80"/>
      <c r="F657" s="80">
        <f>SUM(F658:F659)</f>
        <v>101.4093</v>
      </c>
    </row>
    <row r="658" spans="1:6">
      <c r="A658" s="66">
        <v>2082001</v>
      </c>
      <c r="B658" s="67">
        <f t="shared" si="18"/>
        <v>7</v>
      </c>
      <c r="C658" s="72" t="s">
        <v>464</v>
      </c>
      <c r="D658" s="73">
        <v>101</v>
      </c>
      <c r="E658" s="80"/>
      <c r="F658" s="74">
        <f>VLOOKUP(A658,[1]表三汇总表!$A$10:$D$607,4,0)/10000</f>
        <v>101.4093</v>
      </c>
    </row>
    <row r="659" spans="1:6">
      <c r="A659" s="66">
        <v>2082002</v>
      </c>
      <c r="B659" s="67">
        <f t="shared" si="18"/>
        <v>7</v>
      </c>
      <c r="C659" s="72" t="s">
        <v>465</v>
      </c>
      <c r="D659" s="73">
        <v>0</v>
      </c>
      <c r="E659" s="80"/>
      <c r="F659" s="74">
        <f>VLOOKUP(A659,[1]表三汇总表!$A$10:$D$607,4,0)/10000</f>
        <v>0</v>
      </c>
    </row>
    <row r="660" spans="1:6">
      <c r="A660" s="66">
        <v>20821</v>
      </c>
      <c r="B660" s="67">
        <f t="shared" si="18"/>
        <v>5</v>
      </c>
      <c r="C660" s="68" t="s">
        <v>466</v>
      </c>
      <c r="D660" s="84">
        <v>1055</v>
      </c>
      <c r="E660" s="80"/>
      <c r="F660" s="80">
        <f>SUM(F661:F662)</f>
        <v>1201.944</v>
      </c>
    </row>
    <row r="661" spans="1:6">
      <c r="A661" s="66">
        <v>2082101</v>
      </c>
      <c r="B661" s="67">
        <f t="shared" si="18"/>
        <v>7</v>
      </c>
      <c r="C661" s="72" t="s">
        <v>467</v>
      </c>
      <c r="D661" s="73">
        <v>101</v>
      </c>
      <c r="E661" s="80"/>
      <c r="F661" s="74">
        <f>VLOOKUP(A661,[1]表三汇总表!$A$10:$D$607,4,0)/10000</f>
        <v>100.8</v>
      </c>
    </row>
    <row r="662" spans="1:6">
      <c r="A662" s="66">
        <v>2082102</v>
      </c>
      <c r="B662" s="67">
        <f t="shared" si="18"/>
        <v>7</v>
      </c>
      <c r="C662" s="72" t="s">
        <v>468</v>
      </c>
      <c r="D662" s="73">
        <v>954</v>
      </c>
      <c r="E662" s="80"/>
      <c r="F662" s="74">
        <f>VLOOKUP(A662,[1]表三汇总表!$A$10:$D$607,4,0)/10000</f>
        <v>1101.144</v>
      </c>
    </row>
    <row r="663" spans="1:6">
      <c r="A663" s="66">
        <v>20824</v>
      </c>
      <c r="B663" s="67">
        <f t="shared" si="18"/>
        <v>5</v>
      </c>
      <c r="C663" s="68" t="s">
        <v>469</v>
      </c>
      <c r="D663" s="84">
        <v>0</v>
      </c>
      <c r="E663" s="80"/>
      <c r="F663" s="80">
        <f>SUM(F664:F665)</f>
        <v>0</v>
      </c>
    </row>
    <row r="664" spans="1:6">
      <c r="A664" s="66">
        <v>2082401</v>
      </c>
      <c r="B664" s="67">
        <f t="shared" si="18"/>
        <v>7</v>
      </c>
      <c r="C664" s="72" t="s">
        <v>470</v>
      </c>
      <c r="D664" s="73">
        <v>0</v>
      </c>
      <c r="E664" s="80"/>
      <c r="F664" s="74"/>
    </row>
    <row r="665" spans="1:6">
      <c r="A665" s="66">
        <v>2082402</v>
      </c>
      <c r="B665" s="67">
        <f t="shared" si="18"/>
        <v>7</v>
      </c>
      <c r="C665" s="72" t="s">
        <v>471</v>
      </c>
      <c r="D665" s="73">
        <v>0</v>
      </c>
      <c r="E665" s="80"/>
      <c r="F665" s="74"/>
    </row>
    <row r="666" spans="1:6">
      <c r="A666" s="66">
        <v>20825</v>
      </c>
      <c r="B666" s="67">
        <f t="shared" si="18"/>
        <v>5</v>
      </c>
      <c r="C666" s="68" t="s">
        <v>472</v>
      </c>
      <c r="D666" s="84">
        <v>0</v>
      </c>
      <c r="E666" s="80"/>
      <c r="F666" s="80">
        <f>SUM(F667:F668)</f>
        <v>0</v>
      </c>
    </row>
    <row r="667" spans="1:6">
      <c r="A667" s="66">
        <v>2082501</v>
      </c>
      <c r="B667" s="67">
        <f t="shared" si="18"/>
        <v>7</v>
      </c>
      <c r="C667" s="72" t="s">
        <v>473</v>
      </c>
      <c r="D667" s="73">
        <v>0</v>
      </c>
      <c r="E667" s="80"/>
      <c r="F667" s="74">
        <f>VLOOKUP(A667,[1]表三汇总表!$A$10:$D$607,4,0)/10000</f>
        <v>0</v>
      </c>
    </row>
    <row r="668" spans="1:6">
      <c r="A668" s="66">
        <v>2082502</v>
      </c>
      <c r="B668" s="67">
        <f t="shared" si="18"/>
        <v>7</v>
      </c>
      <c r="C668" s="72" t="s">
        <v>474</v>
      </c>
      <c r="D668" s="73">
        <v>0</v>
      </c>
      <c r="E668" s="80"/>
      <c r="F668" s="74">
        <f>VLOOKUP(A668,[1]表三汇总表!$A$10:$D$607,4,0)/10000</f>
        <v>0</v>
      </c>
    </row>
    <row r="669" spans="1:6">
      <c r="A669" s="66">
        <v>20826</v>
      </c>
      <c r="B669" s="67">
        <f t="shared" si="18"/>
        <v>5</v>
      </c>
      <c r="C669" s="68" t="s">
        <v>475</v>
      </c>
      <c r="D669" s="84">
        <v>8743</v>
      </c>
      <c r="E669" s="80"/>
      <c r="F669" s="80">
        <f>SUM(F670:F672)</f>
        <v>4863.118184</v>
      </c>
    </row>
    <row r="670" spans="1:6">
      <c r="A670" s="66">
        <v>2082601</v>
      </c>
      <c r="B670" s="67">
        <f t="shared" si="18"/>
        <v>7</v>
      </c>
      <c r="C670" s="72" t="s">
        <v>476</v>
      </c>
      <c r="D670" s="73">
        <v>4920</v>
      </c>
      <c r="E670" s="80"/>
      <c r="F670" s="74">
        <f>VLOOKUP(A670,[1]表三汇总表!$A$10:$D$607,4,0)/10000</f>
        <v>1078.819984</v>
      </c>
    </row>
    <row r="671" spans="1:6">
      <c r="A671" s="66">
        <v>2082602</v>
      </c>
      <c r="B671" s="67">
        <f t="shared" si="18"/>
        <v>7</v>
      </c>
      <c r="C671" s="72" t="s">
        <v>477</v>
      </c>
      <c r="D671" s="73">
        <v>3823</v>
      </c>
      <c r="E671" s="80"/>
      <c r="F671" s="74">
        <f>VLOOKUP(A671,[1]表三汇总表!$A$10:$D$607,4,0)/10000</f>
        <v>3784.2982</v>
      </c>
    </row>
    <row r="672" spans="1:6">
      <c r="A672" s="66">
        <v>2082699</v>
      </c>
      <c r="B672" s="67">
        <f t="shared" si="18"/>
        <v>7</v>
      </c>
      <c r="C672" s="72" t="s">
        <v>478</v>
      </c>
      <c r="D672" s="73">
        <v>0</v>
      </c>
      <c r="E672" s="80"/>
      <c r="F672" s="74">
        <f>VLOOKUP(A672,[1]表三汇总表!$A$10:$D$607,4,0)/10000</f>
        <v>0</v>
      </c>
    </row>
    <row r="673" spans="1:6">
      <c r="A673" s="66">
        <v>20827</v>
      </c>
      <c r="B673" s="67">
        <f t="shared" si="18"/>
        <v>5</v>
      </c>
      <c r="C673" s="68" t="s">
        <v>479</v>
      </c>
      <c r="D673" s="84">
        <v>0</v>
      </c>
      <c r="E673" s="80"/>
      <c r="F673" s="80">
        <f>SUM(F674:F676)</f>
        <v>0</v>
      </c>
    </row>
    <row r="674" spans="1:6">
      <c r="A674" s="66">
        <v>2082701</v>
      </c>
      <c r="B674" s="67">
        <f t="shared" si="18"/>
        <v>7</v>
      </c>
      <c r="C674" s="72" t="s">
        <v>480</v>
      </c>
      <c r="D674" s="73">
        <v>0</v>
      </c>
      <c r="E674" s="80"/>
      <c r="F674" s="74">
        <f>VLOOKUP(A674,[1]表三汇总表!$A$10:$D$607,4,0)/10000</f>
        <v>0</v>
      </c>
    </row>
    <row r="675" spans="1:6">
      <c r="A675" s="66">
        <v>2082702</v>
      </c>
      <c r="B675" s="67">
        <f t="shared" si="18"/>
        <v>7</v>
      </c>
      <c r="C675" s="72" t="s">
        <v>481</v>
      </c>
      <c r="D675" s="73">
        <v>0</v>
      </c>
      <c r="E675" s="80"/>
      <c r="F675" s="74">
        <f>VLOOKUP(A675,[1]表三汇总表!$A$10:$D$607,4,0)/10000</f>
        <v>0</v>
      </c>
    </row>
    <row r="676" spans="1:6">
      <c r="A676" s="66">
        <v>2082799</v>
      </c>
      <c r="B676" s="67">
        <f t="shared" si="18"/>
        <v>7</v>
      </c>
      <c r="C676" s="72" t="s">
        <v>482</v>
      </c>
      <c r="D676" s="73">
        <v>0</v>
      </c>
      <c r="E676" s="80"/>
      <c r="F676" s="74">
        <f>VLOOKUP(A676,[1]表三汇总表!$A$10:$D$607,4,0)/10000</f>
        <v>0</v>
      </c>
    </row>
    <row r="677" spans="1:6">
      <c r="A677" s="66">
        <v>20828</v>
      </c>
      <c r="B677" s="67">
        <f t="shared" si="18"/>
        <v>5</v>
      </c>
      <c r="C677" s="68" t="s">
        <v>483</v>
      </c>
      <c r="D677" s="84">
        <v>415</v>
      </c>
      <c r="E677" s="80"/>
      <c r="F677" s="80">
        <f>SUM(F678:F685)</f>
        <v>368.1644</v>
      </c>
    </row>
    <row r="678" spans="1:6">
      <c r="A678" s="66">
        <v>2082801</v>
      </c>
      <c r="B678" s="67">
        <f t="shared" si="18"/>
        <v>7</v>
      </c>
      <c r="C678" s="72" t="s">
        <v>10</v>
      </c>
      <c r="D678" s="73">
        <v>415</v>
      </c>
      <c r="E678" s="80"/>
      <c r="F678" s="74">
        <f>VLOOKUP(A678,[1]表三汇总表!$A$10:$D$607,4,0)/10000</f>
        <v>368.1644</v>
      </c>
    </row>
    <row r="679" spans="1:6">
      <c r="A679" s="66">
        <v>2082802</v>
      </c>
      <c r="B679" s="67">
        <f t="shared" si="18"/>
        <v>7</v>
      </c>
      <c r="C679" s="72" t="s">
        <v>11</v>
      </c>
      <c r="D679" s="73">
        <v>0</v>
      </c>
      <c r="E679" s="80"/>
      <c r="F679" s="74"/>
    </row>
    <row r="680" spans="1:6">
      <c r="A680" s="66">
        <v>2082803</v>
      </c>
      <c r="B680" s="67">
        <f t="shared" si="18"/>
        <v>7</v>
      </c>
      <c r="C680" s="72" t="s">
        <v>12</v>
      </c>
      <c r="D680" s="73">
        <v>0</v>
      </c>
      <c r="E680" s="80"/>
      <c r="F680" s="74"/>
    </row>
    <row r="681" spans="1:6">
      <c r="A681" s="66">
        <v>2082804</v>
      </c>
      <c r="B681" s="67">
        <f t="shared" si="18"/>
        <v>7</v>
      </c>
      <c r="C681" s="72" t="s">
        <v>484</v>
      </c>
      <c r="D681" s="73">
        <v>0</v>
      </c>
      <c r="E681" s="80"/>
      <c r="F681" s="74"/>
    </row>
    <row r="682" spans="1:6">
      <c r="A682" s="66">
        <v>2082805</v>
      </c>
      <c r="B682" s="67">
        <f t="shared" si="18"/>
        <v>7</v>
      </c>
      <c r="C682" s="72" t="s">
        <v>485</v>
      </c>
      <c r="D682" s="73">
        <v>0</v>
      </c>
      <c r="E682" s="80"/>
      <c r="F682" s="74"/>
    </row>
    <row r="683" spans="1:6">
      <c r="A683" s="77">
        <v>2082806</v>
      </c>
      <c r="B683" s="67">
        <f t="shared" si="18"/>
        <v>7</v>
      </c>
      <c r="C683" s="79" t="s">
        <v>51</v>
      </c>
      <c r="D683" s="73">
        <v>0</v>
      </c>
      <c r="E683" s="80"/>
      <c r="F683" s="74"/>
    </row>
    <row r="684" spans="1:6">
      <c r="A684" s="66">
        <v>2082850</v>
      </c>
      <c r="B684" s="67">
        <f t="shared" si="18"/>
        <v>7</v>
      </c>
      <c r="C684" s="72" t="s">
        <v>19</v>
      </c>
      <c r="D684" s="73">
        <v>0</v>
      </c>
      <c r="E684" s="80"/>
      <c r="F684" s="74"/>
    </row>
    <row r="685" spans="1:6">
      <c r="A685" s="66">
        <v>2082899</v>
      </c>
      <c r="B685" s="67">
        <f t="shared" si="18"/>
        <v>7</v>
      </c>
      <c r="C685" s="72" t="s">
        <v>486</v>
      </c>
      <c r="D685" s="73">
        <v>0</v>
      </c>
      <c r="E685" s="80"/>
      <c r="F685" s="74"/>
    </row>
    <row r="686" spans="1:6">
      <c r="A686" s="66">
        <v>20830</v>
      </c>
      <c r="B686" s="67">
        <f t="shared" si="18"/>
        <v>5</v>
      </c>
      <c r="C686" s="68" t="s">
        <v>487</v>
      </c>
      <c r="D686" s="84">
        <v>218</v>
      </c>
      <c r="E686" s="80"/>
      <c r="F686" s="80">
        <f>SUM(F687:F688)</f>
        <v>373.427696</v>
      </c>
    </row>
    <row r="687" spans="1:6">
      <c r="A687" s="66">
        <v>2083001</v>
      </c>
      <c r="B687" s="67">
        <f t="shared" si="18"/>
        <v>7</v>
      </c>
      <c r="C687" s="72" t="s">
        <v>488</v>
      </c>
      <c r="D687" s="73">
        <v>129</v>
      </c>
      <c r="E687" s="80"/>
      <c r="F687" s="74">
        <f>VLOOKUP(A687,[1]表三汇总表!$A$10:$D$607,4,0)/10000</f>
        <v>150.63</v>
      </c>
    </row>
    <row r="688" spans="1:6">
      <c r="A688" s="66">
        <v>2083099</v>
      </c>
      <c r="B688" s="67">
        <f t="shared" si="18"/>
        <v>7</v>
      </c>
      <c r="C688" s="72" t="s">
        <v>489</v>
      </c>
      <c r="D688" s="73">
        <v>89</v>
      </c>
      <c r="E688" s="80"/>
      <c r="F688" s="74">
        <f>VLOOKUP(A688,[1]表三汇总表!$A$10:$D$607,4,0)/10000</f>
        <v>222.797696</v>
      </c>
    </row>
    <row r="689" spans="1:6">
      <c r="A689" s="66">
        <v>20899</v>
      </c>
      <c r="B689" s="67">
        <f t="shared" si="18"/>
        <v>5</v>
      </c>
      <c r="C689" s="68" t="s">
        <v>490</v>
      </c>
      <c r="D689" s="84">
        <v>1228</v>
      </c>
      <c r="E689" s="80"/>
      <c r="F689" s="80">
        <f>F690</f>
        <v>200</v>
      </c>
    </row>
    <row r="690" spans="1:6">
      <c r="A690" s="66">
        <v>2089999</v>
      </c>
      <c r="B690" s="67">
        <f t="shared" si="18"/>
        <v>7</v>
      </c>
      <c r="C690" s="72" t="s">
        <v>491</v>
      </c>
      <c r="D690" s="73">
        <v>1228</v>
      </c>
      <c r="E690" s="80"/>
      <c r="F690" s="74">
        <f>VLOOKUP(A690,[1]表三汇总表!$A$10:$D$607,4,0)/10000</f>
        <v>200</v>
      </c>
    </row>
    <row r="691" spans="1:6">
      <c r="A691" s="66">
        <v>210</v>
      </c>
      <c r="B691" s="67">
        <f t="shared" si="18"/>
        <v>3</v>
      </c>
      <c r="C691" s="68" t="s">
        <v>492</v>
      </c>
      <c r="D691" s="84">
        <v>15273</v>
      </c>
      <c r="E691" s="80"/>
      <c r="F691" s="80">
        <f>F692+F697+F712+F716+F731+F735+F740+F744+F748+F751+F760+F762+F768+F773</f>
        <v>20398.943608</v>
      </c>
    </row>
    <row r="692" spans="1:6">
      <c r="A692" s="66">
        <v>21001</v>
      </c>
      <c r="B692" s="67">
        <f t="shared" si="18"/>
        <v>5</v>
      </c>
      <c r="C692" s="68" t="s">
        <v>493</v>
      </c>
      <c r="D692" s="84">
        <v>1133</v>
      </c>
      <c r="E692" s="80"/>
      <c r="F692" s="80">
        <f>SUM(F693:F696)</f>
        <v>1183.561332</v>
      </c>
    </row>
    <row r="693" spans="1:6">
      <c r="A693" s="66">
        <v>2100101</v>
      </c>
      <c r="B693" s="67">
        <f t="shared" si="18"/>
        <v>7</v>
      </c>
      <c r="C693" s="72" t="s">
        <v>10</v>
      </c>
      <c r="D693" s="73">
        <v>0</v>
      </c>
      <c r="E693" s="80"/>
      <c r="F693" s="74"/>
    </row>
    <row r="694" spans="1:6">
      <c r="A694" s="66">
        <v>2100102</v>
      </c>
      <c r="B694" s="67">
        <f t="shared" si="18"/>
        <v>7</v>
      </c>
      <c r="C694" s="72" t="s">
        <v>11</v>
      </c>
      <c r="D694" s="73">
        <v>1133</v>
      </c>
      <c r="E694" s="80"/>
      <c r="F694" s="74">
        <f>VLOOKUP(A694,[1]表三汇总表!$A$10:$D$607,4,0)/10000</f>
        <v>1183.561332</v>
      </c>
    </row>
    <row r="695" spans="1:6">
      <c r="A695" s="66">
        <v>2100103</v>
      </c>
      <c r="B695" s="67">
        <f t="shared" si="18"/>
        <v>7</v>
      </c>
      <c r="C695" s="72" t="s">
        <v>12</v>
      </c>
      <c r="D695" s="73">
        <v>0</v>
      </c>
      <c r="E695" s="80"/>
      <c r="F695" s="74"/>
    </row>
    <row r="696" spans="1:6">
      <c r="A696" s="66">
        <v>2100199</v>
      </c>
      <c r="B696" s="67">
        <f t="shared" si="18"/>
        <v>7</v>
      </c>
      <c r="C696" s="72" t="s">
        <v>494</v>
      </c>
      <c r="D696" s="73">
        <v>0</v>
      </c>
      <c r="E696" s="80"/>
      <c r="F696" s="74"/>
    </row>
    <row r="697" spans="1:6">
      <c r="A697" s="66">
        <v>21002</v>
      </c>
      <c r="B697" s="67">
        <f t="shared" si="18"/>
        <v>5</v>
      </c>
      <c r="C697" s="68" t="s">
        <v>495</v>
      </c>
      <c r="D697" s="84">
        <v>2423</v>
      </c>
      <c r="E697" s="80"/>
      <c r="F697" s="80">
        <f>SUM(F698:F711)</f>
        <v>2863.275252</v>
      </c>
    </row>
    <row r="698" spans="1:6">
      <c r="A698" s="66">
        <v>2100201</v>
      </c>
      <c r="B698" s="67">
        <f t="shared" si="18"/>
        <v>7</v>
      </c>
      <c r="C698" s="72" t="s">
        <v>496</v>
      </c>
      <c r="D698" s="73">
        <v>2423</v>
      </c>
      <c r="E698" s="80"/>
      <c r="F698" s="74">
        <f>VLOOKUP(A698,[1]表三汇总表!$A$10:$D$607,4,0)/10000</f>
        <v>2863.275252</v>
      </c>
    </row>
    <row r="699" spans="1:6">
      <c r="A699" s="66">
        <v>2100202</v>
      </c>
      <c r="B699" s="67">
        <f t="shared" si="18"/>
        <v>7</v>
      </c>
      <c r="C699" s="72" t="s">
        <v>497</v>
      </c>
      <c r="D699" s="73">
        <v>0</v>
      </c>
      <c r="E699" s="80"/>
      <c r="F699" s="74"/>
    </row>
    <row r="700" spans="1:6">
      <c r="A700" s="66">
        <v>2100203</v>
      </c>
      <c r="B700" s="67">
        <f t="shared" si="18"/>
        <v>7</v>
      </c>
      <c r="C700" s="72" t="s">
        <v>498</v>
      </c>
      <c r="D700" s="73">
        <v>0</v>
      </c>
      <c r="E700" s="80"/>
      <c r="F700" s="74"/>
    </row>
    <row r="701" spans="1:6">
      <c r="A701" s="66">
        <v>2100204</v>
      </c>
      <c r="B701" s="67">
        <f t="shared" si="18"/>
        <v>7</v>
      </c>
      <c r="C701" s="72" t="s">
        <v>499</v>
      </c>
      <c r="D701" s="73">
        <v>0</v>
      </c>
      <c r="E701" s="80"/>
      <c r="F701" s="74"/>
    </row>
    <row r="702" spans="1:6">
      <c r="A702" s="66">
        <v>2100205</v>
      </c>
      <c r="B702" s="67">
        <f t="shared" si="18"/>
        <v>7</v>
      </c>
      <c r="C702" s="72" t="s">
        <v>500</v>
      </c>
      <c r="D702" s="73">
        <v>0</v>
      </c>
      <c r="E702" s="80"/>
      <c r="F702" s="74"/>
    </row>
    <row r="703" spans="1:6">
      <c r="A703" s="66">
        <v>2100206</v>
      </c>
      <c r="B703" s="67">
        <f t="shared" si="18"/>
        <v>7</v>
      </c>
      <c r="C703" s="72" t="s">
        <v>501</v>
      </c>
      <c r="D703" s="73">
        <v>0</v>
      </c>
      <c r="E703" s="80"/>
      <c r="F703" s="74"/>
    </row>
    <row r="704" spans="1:6">
      <c r="A704" s="66">
        <v>2100207</v>
      </c>
      <c r="B704" s="67">
        <f t="shared" si="18"/>
        <v>7</v>
      </c>
      <c r="C704" s="72" t="s">
        <v>502</v>
      </c>
      <c r="D704" s="73">
        <v>0</v>
      </c>
      <c r="E704" s="80"/>
      <c r="F704" s="74"/>
    </row>
    <row r="705" spans="1:6">
      <c r="A705" s="66">
        <v>2100208</v>
      </c>
      <c r="B705" s="67">
        <f t="shared" si="18"/>
        <v>7</v>
      </c>
      <c r="C705" s="72" t="s">
        <v>503</v>
      </c>
      <c r="D705" s="73">
        <v>0</v>
      </c>
      <c r="E705" s="80"/>
      <c r="F705" s="74"/>
    </row>
    <row r="706" spans="1:6">
      <c r="A706" s="66">
        <v>2100209</v>
      </c>
      <c r="B706" s="67">
        <f t="shared" si="18"/>
        <v>7</v>
      </c>
      <c r="C706" s="72" t="s">
        <v>504</v>
      </c>
      <c r="D706" s="73">
        <v>0</v>
      </c>
      <c r="E706" s="80"/>
      <c r="F706" s="74"/>
    </row>
    <row r="707" spans="1:6">
      <c r="A707" s="66">
        <v>2100210</v>
      </c>
      <c r="B707" s="67">
        <f t="shared" si="18"/>
        <v>7</v>
      </c>
      <c r="C707" s="72" t="s">
        <v>505</v>
      </c>
      <c r="D707" s="73">
        <v>0</v>
      </c>
      <c r="E707" s="80"/>
      <c r="F707" s="74"/>
    </row>
    <row r="708" spans="1:6">
      <c r="A708" s="66">
        <v>2100211</v>
      </c>
      <c r="B708" s="67">
        <f t="shared" si="18"/>
        <v>7</v>
      </c>
      <c r="C708" s="72" t="s">
        <v>506</v>
      </c>
      <c r="D708" s="73">
        <v>0</v>
      </c>
      <c r="E708" s="80"/>
      <c r="F708" s="74"/>
    </row>
    <row r="709" spans="1:6">
      <c r="A709" s="66">
        <v>2100212</v>
      </c>
      <c r="B709" s="67">
        <f t="shared" si="18"/>
        <v>7</v>
      </c>
      <c r="C709" s="72" t="s">
        <v>507</v>
      </c>
      <c r="D709" s="73">
        <v>0</v>
      </c>
      <c r="E709" s="80"/>
      <c r="F709" s="74"/>
    </row>
    <row r="710" spans="1:6">
      <c r="A710" s="66">
        <v>2100213</v>
      </c>
      <c r="B710" s="67">
        <f t="shared" si="18"/>
        <v>7</v>
      </c>
      <c r="C710" s="72" t="s">
        <v>508</v>
      </c>
      <c r="D710" s="73">
        <v>0</v>
      </c>
      <c r="E710" s="80"/>
      <c r="F710" s="74"/>
    </row>
    <row r="711" spans="1:6">
      <c r="A711" s="66">
        <v>2100299</v>
      </c>
      <c r="B711" s="67">
        <f t="shared" ref="B711:B774" si="19">LEN(A711)</f>
        <v>7</v>
      </c>
      <c r="C711" s="72" t="s">
        <v>509</v>
      </c>
      <c r="D711" s="73">
        <v>0</v>
      </c>
      <c r="E711" s="80"/>
      <c r="F711" s="74"/>
    </row>
    <row r="712" spans="1:6">
      <c r="A712" s="66">
        <v>21003</v>
      </c>
      <c r="B712" s="67">
        <f t="shared" si="19"/>
        <v>5</v>
      </c>
      <c r="C712" s="68" t="s">
        <v>510</v>
      </c>
      <c r="D712" s="84">
        <v>3889</v>
      </c>
      <c r="E712" s="80"/>
      <c r="F712" s="80">
        <f>SUM(F713:F715)</f>
        <v>4024.411076</v>
      </c>
    </row>
    <row r="713" spans="1:6">
      <c r="A713" s="66">
        <v>2100301</v>
      </c>
      <c r="B713" s="67">
        <f t="shared" si="19"/>
        <v>7</v>
      </c>
      <c r="C713" s="72" t="s">
        <v>511</v>
      </c>
      <c r="D713" s="73">
        <v>0</v>
      </c>
      <c r="E713" s="80"/>
      <c r="F713" s="74"/>
    </row>
    <row r="714" spans="1:6">
      <c r="A714" s="66">
        <v>2100302</v>
      </c>
      <c r="B714" s="67">
        <f t="shared" si="19"/>
        <v>7</v>
      </c>
      <c r="C714" s="72" t="s">
        <v>512</v>
      </c>
      <c r="D714" s="73">
        <v>3889</v>
      </c>
      <c r="E714" s="80"/>
      <c r="F714" s="74">
        <f>VLOOKUP(A714,[1]表三汇总表!$A$10:$D$607,4,0)/10000</f>
        <v>4024.411076</v>
      </c>
    </row>
    <row r="715" spans="1:6">
      <c r="A715" s="66">
        <v>2100399</v>
      </c>
      <c r="B715" s="67">
        <f t="shared" si="19"/>
        <v>7</v>
      </c>
      <c r="C715" s="72" t="s">
        <v>513</v>
      </c>
      <c r="D715" s="73">
        <v>0</v>
      </c>
      <c r="E715" s="80"/>
      <c r="F715" s="74">
        <f>VLOOKUP(A715,[1]表三汇总表!$A$10:$D$607,4,0)/10000</f>
        <v>0</v>
      </c>
    </row>
    <row r="716" spans="1:6">
      <c r="A716" s="66">
        <v>21004</v>
      </c>
      <c r="B716" s="67">
        <f t="shared" si="19"/>
        <v>5</v>
      </c>
      <c r="C716" s="68" t="s">
        <v>514</v>
      </c>
      <c r="D716" s="84">
        <v>2553</v>
      </c>
      <c r="E716" s="80"/>
      <c r="F716" s="80">
        <f>SUM(F717:F727)</f>
        <v>1913.537286</v>
      </c>
    </row>
    <row r="717" spans="1:6">
      <c r="A717" s="66">
        <v>2100401</v>
      </c>
      <c r="B717" s="67">
        <f t="shared" si="19"/>
        <v>7</v>
      </c>
      <c r="C717" s="72" t="s">
        <v>515</v>
      </c>
      <c r="D717" s="73">
        <v>705</v>
      </c>
      <c r="E717" s="80"/>
      <c r="F717" s="74">
        <f>VLOOKUP(A717,[1]表三汇总表!$A$10:$D$607,4,0)/10000</f>
        <v>934.484796</v>
      </c>
    </row>
    <row r="718" spans="1:6">
      <c r="A718" s="66">
        <v>2100402</v>
      </c>
      <c r="B718" s="67">
        <f t="shared" si="19"/>
        <v>7</v>
      </c>
      <c r="C718" s="72" t="s">
        <v>516</v>
      </c>
      <c r="D718" s="73">
        <v>397</v>
      </c>
      <c r="E718" s="80"/>
      <c r="F718" s="74">
        <f>VLOOKUP(A718,[1]表三汇总表!$A$10:$D$607,4,0)/10000</f>
        <v>0</v>
      </c>
    </row>
    <row r="719" spans="1:6">
      <c r="A719" s="66">
        <v>2100403</v>
      </c>
      <c r="B719" s="67">
        <f t="shared" si="19"/>
        <v>7</v>
      </c>
      <c r="C719" s="72" t="s">
        <v>517</v>
      </c>
      <c r="D719" s="73">
        <v>835</v>
      </c>
      <c r="E719" s="80"/>
      <c r="F719" s="74">
        <f>VLOOKUP(A719,[1]表三汇总表!$A$10:$D$607,4,0)/10000</f>
        <v>755.42169</v>
      </c>
    </row>
    <row r="720" spans="1:6">
      <c r="A720" s="66">
        <v>2100404</v>
      </c>
      <c r="B720" s="67">
        <f t="shared" si="19"/>
        <v>7</v>
      </c>
      <c r="C720" s="72" t="s">
        <v>518</v>
      </c>
      <c r="D720" s="73">
        <v>0</v>
      </c>
      <c r="E720" s="80"/>
      <c r="F720" s="74"/>
    </row>
    <row r="721" spans="1:6">
      <c r="A721" s="66">
        <v>2100405</v>
      </c>
      <c r="B721" s="67">
        <f t="shared" si="19"/>
        <v>7</v>
      </c>
      <c r="C721" s="72" t="s">
        <v>519</v>
      </c>
      <c r="D721" s="73">
        <v>0</v>
      </c>
      <c r="E721" s="80"/>
      <c r="F721" s="74"/>
    </row>
    <row r="722" spans="1:6">
      <c r="A722" s="66">
        <v>2100406</v>
      </c>
      <c r="B722" s="67">
        <f t="shared" si="19"/>
        <v>7</v>
      </c>
      <c r="C722" s="72" t="s">
        <v>520</v>
      </c>
      <c r="D722" s="73">
        <v>0</v>
      </c>
      <c r="E722" s="80"/>
      <c r="F722" s="74"/>
    </row>
    <row r="723" spans="1:6">
      <c r="A723" s="66">
        <v>2100407</v>
      </c>
      <c r="B723" s="67">
        <f t="shared" si="19"/>
        <v>7</v>
      </c>
      <c r="C723" s="72" t="s">
        <v>521</v>
      </c>
      <c r="D723" s="73">
        <v>0</v>
      </c>
      <c r="E723" s="80"/>
      <c r="F723" s="74"/>
    </row>
    <row r="724" spans="1:6">
      <c r="A724" s="66">
        <v>2100408</v>
      </c>
      <c r="B724" s="67">
        <f t="shared" si="19"/>
        <v>7</v>
      </c>
      <c r="C724" s="72" t="s">
        <v>522</v>
      </c>
      <c r="D724" s="73">
        <v>346</v>
      </c>
      <c r="E724" s="80"/>
      <c r="F724" s="74">
        <f>VLOOKUP(A724,[1]表三汇总表!$A$10:$D$607,4,0)/10000</f>
        <v>195.7508</v>
      </c>
    </row>
    <row r="725" spans="1:6">
      <c r="A725" s="66">
        <v>2100409</v>
      </c>
      <c r="B725" s="67">
        <f t="shared" si="19"/>
        <v>7</v>
      </c>
      <c r="C725" s="72" t="s">
        <v>523</v>
      </c>
      <c r="D725" s="73">
        <v>270</v>
      </c>
      <c r="E725" s="80"/>
      <c r="F725" s="74">
        <f>VLOOKUP(A725,[1]表三汇总表!$A$10:$D$607,4,0)/10000</f>
        <v>27.88</v>
      </c>
    </row>
    <row r="726" spans="1:6">
      <c r="A726" s="66">
        <v>2100410</v>
      </c>
      <c r="B726" s="67">
        <f t="shared" si="19"/>
        <v>7</v>
      </c>
      <c r="C726" s="72" t="s">
        <v>524</v>
      </c>
      <c r="D726" s="73">
        <v>0</v>
      </c>
      <c r="E726" s="80"/>
      <c r="F726" s="74"/>
    </row>
    <row r="727" spans="1:6">
      <c r="A727" s="66">
        <v>2100499</v>
      </c>
      <c r="B727" s="67">
        <f t="shared" si="19"/>
        <v>7</v>
      </c>
      <c r="C727" s="72" t="s">
        <v>525</v>
      </c>
      <c r="D727" s="73">
        <v>0</v>
      </c>
      <c r="E727" s="80"/>
      <c r="F727" s="74">
        <f>VLOOKUP(A727,[1]表三汇总表!$A$10:$D$607,4,0)/10000</f>
        <v>0</v>
      </c>
    </row>
    <row r="728" spans="1:6">
      <c r="A728" s="66">
        <v>21006</v>
      </c>
      <c r="B728" s="67">
        <f t="shared" si="19"/>
        <v>5</v>
      </c>
      <c r="C728" s="85" t="s">
        <v>526</v>
      </c>
      <c r="D728" s="84"/>
      <c r="E728" s="80"/>
      <c r="F728" s="80"/>
    </row>
    <row r="729" spans="1:6">
      <c r="A729" s="66">
        <v>2100601</v>
      </c>
      <c r="B729" s="67">
        <f t="shared" si="19"/>
        <v>7</v>
      </c>
      <c r="C729" s="76" t="s">
        <v>527</v>
      </c>
      <c r="D729" s="73">
        <v>0</v>
      </c>
      <c r="E729" s="80"/>
      <c r="F729" s="74"/>
    </row>
    <row r="730" spans="1:6">
      <c r="A730" s="66">
        <v>2100699</v>
      </c>
      <c r="B730" s="67">
        <f t="shared" si="19"/>
        <v>7</v>
      </c>
      <c r="C730" s="76" t="s">
        <v>528</v>
      </c>
      <c r="D730" s="73">
        <v>0</v>
      </c>
      <c r="E730" s="80"/>
      <c r="F730" s="74"/>
    </row>
    <row r="731" spans="1:6">
      <c r="A731" s="66">
        <v>21007</v>
      </c>
      <c r="B731" s="67">
        <f t="shared" si="19"/>
        <v>5</v>
      </c>
      <c r="C731" s="68" t="s">
        <v>529</v>
      </c>
      <c r="D731" s="84">
        <v>1334</v>
      </c>
      <c r="E731" s="80"/>
      <c r="F731" s="80">
        <f>SUM(F732:F734)</f>
        <v>1693.13</v>
      </c>
    </row>
    <row r="732" spans="1:6">
      <c r="A732" s="66">
        <v>2100716</v>
      </c>
      <c r="B732" s="67">
        <f t="shared" si="19"/>
        <v>7</v>
      </c>
      <c r="C732" s="72" t="s">
        <v>530</v>
      </c>
      <c r="D732" s="73">
        <v>0</v>
      </c>
      <c r="E732" s="80"/>
      <c r="F732" s="74">
        <f>VLOOKUP(A732,[1]表三汇总表!$A$10:$D$607,4,0)/10000</f>
        <v>66.6</v>
      </c>
    </row>
    <row r="733" spans="1:6">
      <c r="A733" s="66">
        <v>2100717</v>
      </c>
      <c r="B733" s="67">
        <f t="shared" si="19"/>
        <v>7</v>
      </c>
      <c r="C733" s="72" t="s">
        <v>531</v>
      </c>
      <c r="D733" s="73">
        <v>0</v>
      </c>
      <c r="E733" s="80"/>
      <c r="F733" s="74"/>
    </row>
    <row r="734" spans="1:6">
      <c r="A734" s="66">
        <v>2100799</v>
      </c>
      <c r="B734" s="67">
        <f t="shared" si="19"/>
        <v>7</v>
      </c>
      <c r="C734" s="72" t="s">
        <v>532</v>
      </c>
      <c r="D734" s="73">
        <v>1334</v>
      </c>
      <c r="E734" s="80"/>
      <c r="F734" s="74">
        <f>VLOOKUP(A734,[1]表三汇总表!$A$10:$D$607,4,0)/10000</f>
        <v>1626.53</v>
      </c>
    </row>
    <row r="735" spans="1:6">
      <c r="A735" s="66">
        <v>21011</v>
      </c>
      <c r="B735" s="67">
        <f t="shared" si="19"/>
        <v>5</v>
      </c>
      <c r="C735" s="68" t="s">
        <v>533</v>
      </c>
      <c r="D735" s="84">
        <v>0</v>
      </c>
      <c r="E735" s="80"/>
      <c r="F735" s="80">
        <f>SUM(F736:F739)</f>
        <v>0</v>
      </c>
    </row>
    <row r="736" spans="1:6">
      <c r="A736" s="66">
        <v>2101101</v>
      </c>
      <c r="B736" s="67">
        <f t="shared" si="19"/>
        <v>7</v>
      </c>
      <c r="C736" s="72" t="s">
        <v>534</v>
      </c>
      <c r="D736" s="73">
        <v>0</v>
      </c>
      <c r="E736" s="80"/>
      <c r="F736" s="74">
        <f>VLOOKUP(A736,[1]表三汇总表!$A$10:$D$607,4,0)/10000</f>
        <v>0</v>
      </c>
    </row>
    <row r="737" spans="1:6">
      <c r="A737" s="66">
        <v>2101102</v>
      </c>
      <c r="B737" s="67">
        <f t="shared" si="19"/>
        <v>7</v>
      </c>
      <c r="C737" s="72" t="s">
        <v>535</v>
      </c>
      <c r="D737" s="73">
        <v>0</v>
      </c>
      <c r="E737" s="80"/>
      <c r="F737" s="74">
        <f>VLOOKUP(A737,[1]表三汇总表!$A$10:$D$607,4,0)/10000</f>
        <v>0</v>
      </c>
    </row>
    <row r="738" spans="1:6">
      <c r="A738" s="66">
        <v>2101103</v>
      </c>
      <c r="B738" s="67">
        <f t="shared" si="19"/>
        <v>7</v>
      </c>
      <c r="C738" s="72" t="s">
        <v>536</v>
      </c>
      <c r="D738" s="73">
        <v>0</v>
      </c>
      <c r="E738" s="80"/>
      <c r="F738" s="74"/>
    </row>
    <row r="739" spans="1:6">
      <c r="A739" s="66">
        <v>2101199</v>
      </c>
      <c r="B739" s="67">
        <f t="shared" si="19"/>
        <v>7</v>
      </c>
      <c r="C739" s="72" t="s">
        <v>537</v>
      </c>
      <c r="D739" s="73">
        <v>0</v>
      </c>
      <c r="E739" s="80"/>
      <c r="F739" s="74"/>
    </row>
    <row r="740" spans="1:6">
      <c r="A740" s="66">
        <v>21012</v>
      </c>
      <c r="B740" s="67">
        <f t="shared" si="19"/>
        <v>5</v>
      </c>
      <c r="C740" s="68" t="s">
        <v>538</v>
      </c>
      <c r="D740" s="84">
        <v>3139</v>
      </c>
      <c r="E740" s="80"/>
      <c r="F740" s="80">
        <f>SUM(F741:F743)</f>
        <v>7860.578662</v>
      </c>
    </row>
    <row r="741" spans="1:6">
      <c r="A741" s="66">
        <v>2101201</v>
      </c>
      <c r="B741" s="67">
        <f t="shared" si="19"/>
        <v>7</v>
      </c>
      <c r="C741" s="72" t="s">
        <v>539</v>
      </c>
      <c r="D741" s="73">
        <v>1979</v>
      </c>
      <c r="E741" s="80"/>
      <c r="F741" s="74">
        <f>VLOOKUP(A741,[1]表三汇总表!$A$10:$D$607,4,0)/10000</f>
        <v>2023.140774</v>
      </c>
    </row>
    <row r="742" spans="1:6">
      <c r="A742" s="66">
        <v>2101202</v>
      </c>
      <c r="B742" s="67">
        <f t="shared" si="19"/>
        <v>7</v>
      </c>
      <c r="C742" s="72" t="s">
        <v>540</v>
      </c>
      <c r="D742" s="73">
        <v>1056</v>
      </c>
      <c r="E742" s="80"/>
      <c r="F742" s="74">
        <f>VLOOKUP(A742,[1]表三汇总表!$A$10:$D$607,4,0)/10000</f>
        <v>5748.3136</v>
      </c>
    </row>
    <row r="743" spans="1:6">
      <c r="A743" s="66">
        <v>2101299</v>
      </c>
      <c r="B743" s="67">
        <f t="shared" si="19"/>
        <v>7</v>
      </c>
      <c r="C743" s="72" t="s">
        <v>541</v>
      </c>
      <c r="D743" s="73">
        <v>104</v>
      </c>
      <c r="E743" s="80"/>
      <c r="F743" s="74">
        <f>VLOOKUP(A743,[1]表三汇总表!$A$10:$D$607,4,0)/10000</f>
        <v>89.124288</v>
      </c>
    </row>
    <row r="744" spans="1:6">
      <c r="A744" s="66">
        <v>21013</v>
      </c>
      <c r="B744" s="67">
        <f t="shared" si="19"/>
        <v>5</v>
      </c>
      <c r="C744" s="68" t="s">
        <v>542</v>
      </c>
      <c r="D744" s="84">
        <v>802</v>
      </c>
      <c r="E744" s="80"/>
      <c r="F744" s="80">
        <f>SUM(F745:F747)</f>
        <v>801.85</v>
      </c>
    </row>
    <row r="745" spans="1:6">
      <c r="A745" s="66">
        <v>2101301</v>
      </c>
      <c r="B745" s="67">
        <f t="shared" si="19"/>
        <v>7</v>
      </c>
      <c r="C745" s="72" t="s">
        <v>543</v>
      </c>
      <c r="D745" s="73">
        <v>802</v>
      </c>
      <c r="E745" s="80"/>
      <c r="F745" s="74">
        <f>VLOOKUP(A745,[1]表三汇总表!$A$10:$D$607,4,0)/10000</f>
        <v>801.85</v>
      </c>
    </row>
    <row r="746" spans="1:6">
      <c r="A746" s="66">
        <v>2101302</v>
      </c>
      <c r="B746" s="67">
        <f t="shared" si="19"/>
        <v>7</v>
      </c>
      <c r="C746" s="72" t="s">
        <v>544</v>
      </c>
      <c r="D746" s="73">
        <v>0</v>
      </c>
      <c r="E746" s="80"/>
      <c r="F746" s="74"/>
    </row>
    <row r="747" spans="1:6">
      <c r="A747" s="66">
        <v>2101399</v>
      </c>
      <c r="B747" s="67">
        <f t="shared" si="19"/>
        <v>7</v>
      </c>
      <c r="C747" s="72" t="s">
        <v>545</v>
      </c>
      <c r="D747" s="73">
        <v>0</v>
      </c>
      <c r="E747" s="80"/>
      <c r="F747" s="74"/>
    </row>
    <row r="748" spans="1:6">
      <c r="A748" s="66">
        <v>21014</v>
      </c>
      <c r="B748" s="67">
        <f t="shared" si="19"/>
        <v>5</v>
      </c>
      <c r="C748" s="68" t="s">
        <v>546</v>
      </c>
      <c r="D748" s="84">
        <v>0</v>
      </c>
      <c r="E748" s="80"/>
      <c r="F748" s="80">
        <f>SUM(F749:F750)</f>
        <v>58.6</v>
      </c>
    </row>
    <row r="749" spans="1:6">
      <c r="A749" s="66">
        <v>2101401</v>
      </c>
      <c r="B749" s="67">
        <f t="shared" si="19"/>
        <v>7</v>
      </c>
      <c r="C749" s="72" t="s">
        <v>547</v>
      </c>
      <c r="D749" s="73">
        <v>0</v>
      </c>
      <c r="E749" s="80"/>
      <c r="F749" s="74">
        <f>VLOOKUP(A749,[1]表三汇总表!$A$10:$D$607,4,0)/10000</f>
        <v>58.6</v>
      </c>
    </row>
    <row r="750" spans="1:6">
      <c r="A750" s="66">
        <v>2101499</v>
      </c>
      <c r="B750" s="67">
        <f t="shared" si="19"/>
        <v>7</v>
      </c>
      <c r="C750" s="72" t="s">
        <v>548</v>
      </c>
      <c r="D750" s="73">
        <v>0</v>
      </c>
      <c r="E750" s="80"/>
      <c r="F750" s="74">
        <f>VLOOKUP(A750,[1]表三汇总表!$A$10:$D$607,4,0)/10000</f>
        <v>0</v>
      </c>
    </row>
    <row r="751" spans="1:6">
      <c r="A751" s="66">
        <v>21015</v>
      </c>
      <c r="B751" s="67">
        <f t="shared" si="19"/>
        <v>5</v>
      </c>
      <c r="C751" s="68" t="s">
        <v>549</v>
      </c>
      <c r="D751" s="84">
        <v>0</v>
      </c>
      <c r="E751" s="80"/>
      <c r="F751" s="80">
        <f>SUM(F752:F759)</f>
        <v>0</v>
      </c>
    </row>
    <row r="752" spans="1:6">
      <c r="A752" s="66">
        <v>2101501</v>
      </c>
      <c r="B752" s="67">
        <f t="shared" si="19"/>
        <v>7</v>
      </c>
      <c r="C752" s="72" t="s">
        <v>10</v>
      </c>
      <c r="D752" s="73">
        <v>0</v>
      </c>
      <c r="E752" s="80"/>
      <c r="F752" s="74"/>
    </row>
    <row r="753" spans="1:6">
      <c r="A753" s="66">
        <v>2101502</v>
      </c>
      <c r="B753" s="67">
        <f t="shared" si="19"/>
        <v>7</v>
      </c>
      <c r="C753" s="72" t="s">
        <v>11</v>
      </c>
      <c r="D753" s="73">
        <v>0</v>
      </c>
      <c r="E753" s="80"/>
      <c r="F753" s="74"/>
    </row>
    <row r="754" spans="1:6">
      <c r="A754" s="66">
        <v>2101503</v>
      </c>
      <c r="B754" s="67">
        <f t="shared" si="19"/>
        <v>7</v>
      </c>
      <c r="C754" s="72" t="s">
        <v>12</v>
      </c>
      <c r="D754" s="73">
        <v>0</v>
      </c>
      <c r="E754" s="80"/>
      <c r="F754" s="74"/>
    </row>
    <row r="755" spans="1:6">
      <c r="A755" s="66">
        <v>2101504</v>
      </c>
      <c r="B755" s="67">
        <f t="shared" si="19"/>
        <v>7</v>
      </c>
      <c r="C755" s="72" t="s">
        <v>51</v>
      </c>
      <c r="D755" s="73">
        <v>0</v>
      </c>
      <c r="E755" s="80"/>
      <c r="F755" s="74"/>
    </row>
    <row r="756" spans="1:6">
      <c r="A756" s="66">
        <v>2101505</v>
      </c>
      <c r="B756" s="67">
        <f t="shared" si="19"/>
        <v>7</v>
      </c>
      <c r="C756" s="72" t="s">
        <v>550</v>
      </c>
      <c r="D756" s="73">
        <v>0</v>
      </c>
      <c r="E756" s="80"/>
      <c r="F756" s="74"/>
    </row>
    <row r="757" spans="1:6">
      <c r="A757" s="66">
        <v>2101506</v>
      </c>
      <c r="B757" s="67">
        <f t="shared" si="19"/>
        <v>7</v>
      </c>
      <c r="C757" s="72" t="s">
        <v>551</v>
      </c>
      <c r="D757" s="73">
        <v>0</v>
      </c>
      <c r="E757" s="80"/>
      <c r="F757" s="74"/>
    </row>
    <row r="758" spans="1:6">
      <c r="A758" s="66">
        <v>2101550</v>
      </c>
      <c r="B758" s="67">
        <f t="shared" si="19"/>
        <v>7</v>
      </c>
      <c r="C758" s="72" t="s">
        <v>19</v>
      </c>
      <c r="D758" s="73">
        <v>0</v>
      </c>
      <c r="E758" s="80"/>
      <c r="F758" s="74"/>
    </row>
    <row r="759" spans="1:6">
      <c r="A759" s="66">
        <v>2101599</v>
      </c>
      <c r="B759" s="67">
        <f t="shared" si="19"/>
        <v>7</v>
      </c>
      <c r="C759" s="72" t="s">
        <v>552</v>
      </c>
      <c r="D759" s="73">
        <v>0</v>
      </c>
      <c r="E759" s="80"/>
      <c r="F759" s="74"/>
    </row>
    <row r="760" spans="1:6">
      <c r="A760" s="66">
        <v>21016</v>
      </c>
      <c r="B760" s="67">
        <f t="shared" si="19"/>
        <v>5</v>
      </c>
      <c r="C760" s="68" t="s">
        <v>553</v>
      </c>
      <c r="D760" s="84">
        <v>0</v>
      </c>
      <c r="E760" s="80"/>
      <c r="F760" s="80">
        <f>F761</f>
        <v>0</v>
      </c>
    </row>
    <row r="761" spans="1:6">
      <c r="A761" s="66">
        <v>2101601</v>
      </c>
      <c r="B761" s="67">
        <f t="shared" si="19"/>
        <v>7</v>
      </c>
      <c r="C761" s="72" t="s">
        <v>554</v>
      </c>
      <c r="D761" s="73">
        <v>0</v>
      </c>
      <c r="E761" s="80"/>
      <c r="F761" s="74">
        <f>VLOOKUP(A761,[1]表三汇总表!$A$10:$D$607,4,0)/10000</f>
        <v>0</v>
      </c>
    </row>
    <row r="762" spans="1:6">
      <c r="A762" s="77">
        <v>21017</v>
      </c>
      <c r="B762" s="67">
        <f t="shared" si="19"/>
        <v>5</v>
      </c>
      <c r="C762" s="78" t="s">
        <v>555</v>
      </c>
      <c r="D762" s="84">
        <v>0</v>
      </c>
      <c r="E762" s="80"/>
      <c r="F762" s="80">
        <f>SUM(F763:F767)</f>
        <v>0</v>
      </c>
    </row>
    <row r="763" spans="1:6">
      <c r="A763" s="77">
        <v>2101701</v>
      </c>
      <c r="B763" s="67">
        <f t="shared" si="19"/>
        <v>7</v>
      </c>
      <c r="C763" s="79" t="s">
        <v>10</v>
      </c>
      <c r="D763" s="73">
        <v>0</v>
      </c>
      <c r="E763" s="80"/>
      <c r="F763" s="74"/>
    </row>
    <row r="764" spans="1:6">
      <c r="A764" s="77">
        <v>2101702</v>
      </c>
      <c r="B764" s="67">
        <f t="shared" si="19"/>
        <v>7</v>
      </c>
      <c r="C764" s="79" t="s">
        <v>11</v>
      </c>
      <c r="D764" s="73">
        <v>0</v>
      </c>
      <c r="E764" s="80"/>
      <c r="F764" s="74"/>
    </row>
    <row r="765" spans="1:6">
      <c r="A765" s="77">
        <v>2101703</v>
      </c>
      <c r="B765" s="67">
        <f t="shared" si="19"/>
        <v>7</v>
      </c>
      <c r="C765" s="79" t="s">
        <v>12</v>
      </c>
      <c r="D765" s="73">
        <v>0</v>
      </c>
      <c r="E765" s="80"/>
      <c r="F765" s="74"/>
    </row>
    <row r="766" spans="1:6">
      <c r="A766" s="77">
        <v>2101704</v>
      </c>
      <c r="B766" s="67">
        <f t="shared" si="19"/>
        <v>7</v>
      </c>
      <c r="C766" s="79" t="s">
        <v>527</v>
      </c>
      <c r="D766" s="73">
        <v>0</v>
      </c>
      <c r="E766" s="80"/>
      <c r="F766" s="74"/>
    </row>
    <row r="767" spans="1:6">
      <c r="A767" s="77">
        <v>2101799</v>
      </c>
      <c r="B767" s="67">
        <f t="shared" si="19"/>
        <v>7</v>
      </c>
      <c r="C767" s="79" t="s">
        <v>556</v>
      </c>
      <c r="D767" s="73">
        <v>0</v>
      </c>
      <c r="E767" s="80"/>
      <c r="F767" s="74"/>
    </row>
    <row r="768" spans="1:6">
      <c r="A768" s="77">
        <v>21018</v>
      </c>
      <c r="B768" s="67">
        <f t="shared" si="19"/>
        <v>5</v>
      </c>
      <c r="C768" s="78" t="s">
        <v>557</v>
      </c>
      <c r="D768" s="84">
        <v>0</v>
      </c>
      <c r="E768" s="80"/>
      <c r="F768" s="80">
        <f>SUM(F769:F772)</f>
        <v>0</v>
      </c>
    </row>
    <row r="769" spans="1:6">
      <c r="A769" s="77">
        <v>2101801</v>
      </c>
      <c r="B769" s="67">
        <f t="shared" si="19"/>
        <v>7</v>
      </c>
      <c r="C769" s="79" t="s">
        <v>10</v>
      </c>
      <c r="D769" s="73">
        <v>0</v>
      </c>
      <c r="E769" s="80"/>
      <c r="F769" s="74"/>
    </row>
    <row r="770" spans="1:6">
      <c r="A770" s="77">
        <v>2101802</v>
      </c>
      <c r="B770" s="67">
        <f t="shared" si="19"/>
        <v>7</v>
      </c>
      <c r="C770" s="79" t="s">
        <v>11</v>
      </c>
      <c r="D770" s="73">
        <v>0</v>
      </c>
      <c r="E770" s="80"/>
      <c r="F770" s="74"/>
    </row>
    <row r="771" spans="1:6">
      <c r="A771" s="77">
        <v>2101803</v>
      </c>
      <c r="B771" s="67">
        <f t="shared" si="19"/>
        <v>7</v>
      </c>
      <c r="C771" s="79" t="s">
        <v>12</v>
      </c>
      <c r="D771" s="73">
        <v>0</v>
      </c>
      <c r="E771" s="80"/>
      <c r="F771" s="74"/>
    </row>
    <row r="772" spans="1:6">
      <c r="A772" s="77">
        <v>2101899</v>
      </c>
      <c r="B772" s="67">
        <f t="shared" si="19"/>
        <v>7</v>
      </c>
      <c r="C772" s="79" t="s">
        <v>558</v>
      </c>
      <c r="D772" s="73">
        <v>0</v>
      </c>
      <c r="E772" s="80"/>
      <c r="F772" s="74"/>
    </row>
    <row r="773" spans="1:6">
      <c r="A773" s="66">
        <v>21099</v>
      </c>
      <c r="B773" s="67">
        <f t="shared" si="19"/>
        <v>5</v>
      </c>
      <c r="C773" s="68" t="s">
        <v>559</v>
      </c>
      <c r="D773" s="84">
        <v>0</v>
      </c>
      <c r="E773" s="80"/>
      <c r="F773" s="80">
        <f>F774</f>
        <v>0</v>
      </c>
    </row>
    <row r="774" spans="1:6">
      <c r="A774" s="66">
        <v>2109999</v>
      </c>
      <c r="B774" s="67">
        <f t="shared" si="19"/>
        <v>7</v>
      </c>
      <c r="C774" s="72" t="s">
        <v>560</v>
      </c>
      <c r="D774" s="73">
        <v>0</v>
      </c>
      <c r="E774" s="80"/>
      <c r="F774" s="74"/>
    </row>
    <row r="775" spans="1:6">
      <c r="A775" s="66">
        <v>211</v>
      </c>
      <c r="B775" s="67">
        <f t="shared" ref="B775:B838" si="20">LEN(A775)</f>
        <v>3</v>
      </c>
      <c r="C775" s="68" t="s">
        <v>561</v>
      </c>
      <c r="D775" s="84">
        <v>24349</v>
      </c>
      <c r="E775" s="80"/>
      <c r="F775" s="80">
        <f>F776+F786+F790+F799+F806+F819+F822+F825+F827+F829+F835+F837+F839+F850</f>
        <v>15252.142</v>
      </c>
    </row>
    <row r="776" spans="1:6">
      <c r="A776" s="66">
        <v>21101</v>
      </c>
      <c r="B776" s="67">
        <f t="shared" si="20"/>
        <v>5</v>
      </c>
      <c r="C776" s="68" t="s">
        <v>562</v>
      </c>
      <c r="D776" s="84">
        <v>349</v>
      </c>
      <c r="E776" s="80"/>
      <c r="F776" s="80">
        <f>SUM(F777:F785)</f>
        <v>252.142</v>
      </c>
    </row>
    <row r="777" spans="1:6">
      <c r="A777" s="66">
        <v>2110101</v>
      </c>
      <c r="B777" s="67">
        <f t="shared" si="20"/>
        <v>7</v>
      </c>
      <c r="C777" s="72" t="s">
        <v>10</v>
      </c>
      <c r="D777" s="73">
        <v>0</v>
      </c>
      <c r="E777" s="80"/>
      <c r="F777" s="74"/>
    </row>
    <row r="778" spans="1:6">
      <c r="A778" s="66">
        <v>2110102</v>
      </c>
      <c r="B778" s="67">
        <f t="shared" si="20"/>
        <v>7</v>
      </c>
      <c r="C778" s="72" t="s">
        <v>11</v>
      </c>
      <c r="D778" s="73">
        <v>349</v>
      </c>
      <c r="E778" s="80"/>
      <c r="F778" s="74">
        <f>VLOOKUP(A778,[1]表三汇总表!$A$10:$D$607,4,0)/10000</f>
        <v>252.142</v>
      </c>
    </row>
    <row r="779" spans="1:6">
      <c r="A779" s="66">
        <v>2110103</v>
      </c>
      <c r="B779" s="67">
        <f t="shared" si="20"/>
        <v>7</v>
      </c>
      <c r="C779" s="72" t="s">
        <v>12</v>
      </c>
      <c r="D779" s="73">
        <v>0</v>
      </c>
      <c r="E779" s="80"/>
      <c r="F779" s="74"/>
    </row>
    <row r="780" spans="1:6">
      <c r="A780" s="66">
        <v>2110104</v>
      </c>
      <c r="B780" s="67">
        <f t="shared" si="20"/>
        <v>7</v>
      </c>
      <c r="C780" s="72" t="s">
        <v>563</v>
      </c>
      <c r="D780" s="73">
        <v>0</v>
      </c>
      <c r="E780" s="80"/>
      <c r="F780" s="74"/>
    </row>
    <row r="781" spans="1:6">
      <c r="A781" s="66">
        <v>2110105</v>
      </c>
      <c r="B781" s="67">
        <f t="shared" si="20"/>
        <v>7</v>
      </c>
      <c r="C781" s="72" t="s">
        <v>564</v>
      </c>
      <c r="D781" s="73">
        <v>0</v>
      </c>
      <c r="E781" s="80"/>
      <c r="F781" s="74"/>
    </row>
    <row r="782" spans="1:6">
      <c r="A782" s="66">
        <v>2110106</v>
      </c>
      <c r="B782" s="67">
        <f t="shared" si="20"/>
        <v>7</v>
      </c>
      <c r="C782" s="72" t="s">
        <v>565</v>
      </c>
      <c r="D782" s="73">
        <v>0</v>
      </c>
      <c r="E782" s="80"/>
      <c r="F782" s="74"/>
    </row>
    <row r="783" spans="1:6">
      <c r="A783" s="66">
        <v>2110107</v>
      </c>
      <c r="B783" s="67">
        <f t="shared" si="20"/>
        <v>7</v>
      </c>
      <c r="C783" s="72" t="s">
        <v>566</v>
      </c>
      <c r="D783" s="73">
        <v>0</v>
      </c>
      <c r="E783" s="80"/>
      <c r="F783" s="74"/>
    </row>
    <row r="784" spans="1:6">
      <c r="A784" s="66">
        <v>2110108</v>
      </c>
      <c r="B784" s="67">
        <f t="shared" si="20"/>
        <v>7</v>
      </c>
      <c r="C784" s="72" t="s">
        <v>567</v>
      </c>
      <c r="D784" s="73">
        <v>0</v>
      </c>
      <c r="E784" s="80"/>
      <c r="F784" s="74"/>
    </row>
    <row r="785" spans="1:6">
      <c r="A785" s="66">
        <v>2110199</v>
      </c>
      <c r="B785" s="67">
        <f t="shared" si="20"/>
        <v>7</v>
      </c>
      <c r="C785" s="72" t="s">
        <v>568</v>
      </c>
      <c r="D785" s="73">
        <v>0</v>
      </c>
      <c r="E785" s="80"/>
      <c r="F785" s="74"/>
    </row>
    <row r="786" spans="1:6">
      <c r="A786" s="66">
        <v>21102</v>
      </c>
      <c r="B786" s="67">
        <f t="shared" si="20"/>
        <v>5</v>
      </c>
      <c r="C786" s="68" t="s">
        <v>569</v>
      </c>
      <c r="D786" s="84">
        <v>0</v>
      </c>
      <c r="E786" s="80"/>
      <c r="F786" s="80">
        <f>SUM(F787:F789)</f>
        <v>0</v>
      </c>
    </row>
    <row r="787" spans="1:6">
      <c r="A787" s="66">
        <v>2110203</v>
      </c>
      <c r="B787" s="67">
        <f t="shared" si="20"/>
        <v>7</v>
      </c>
      <c r="C787" s="72" t="s">
        <v>570</v>
      </c>
      <c r="D787" s="73">
        <v>0</v>
      </c>
      <c r="E787" s="80"/>
      <c r="F787" s="74"/>
    </row>
    <row r="788" spans="1:6">
      <c r="A788" s="66">
        <v>2110204</v>
      </c>
      <c r="B788" s="67">
        <f t="shared" si="20"/>
        <v>7</v>
      </c>
      <c r="C788" s="72" t="s">
        <v>571</v>
      </c>
      <c r="D788" s="73">
        <v>0</v>
      </c>
      <c r="E788" s="80"/>
      <c r="F788" s="74"/>
    </row>
    <row r="789" spans="1:6">
      <c r="A789" s="66">
        <v>2110299</v>
      </c>
      <c r="B789" s="67">
        <f t="shared" si="20"/>
        <v>7</v>
      </c>
      <c r="C789" s="72" t="s">
        <v>572</v>
      </c>
      <c r="D789" s="73">
        <v>0</v>
      </c>
      <c r="E789" s="80"/>
      <c r="F789" s="74"/>
    </row>
    <row r="790" spans="1:6">
      <c r="A790" s="66">
        <v>21103</v>
      </c>
      <c r="B790" s="67">
        <f t="shared" si="20"/>
        <v>5</v>
      </c>
      <c r="C790" s="68" t="s">
        <v>573</v>
      </c>
      <c r="D790" s="84">
        <v>4000</v>
      </c>
      <c r="E790" s="80"/>
      <c r="F790" s="80">
        <f>SUM(F791:F798)</f>
        <v>0</v>
      </c>
    </row>
    <row r="791" spans="1:6">
      <c r="A791" s="66">
        <v>2110301</v>
      </c>
      <c r="B791" s="67">
        <f t="shared" si="20"/>
        <v>7</v>
      </c>
      <c r="C791" s="72" t="s">
        <v>574</v>
      </c>
      <c r="D791" s="73">
        <v>0</v>
      </c>
      <c r="E791" s="80"/>
      <c r="F791" s="74"/>
    </row>
    <row r="792" spans="1:6">
      <c r="A792" s="66">
        <v>2110302</v>
      </c>
      <c r="B792" s="67">
        <f t="shared" si="20"/>
        <v>7</v>
      </c>
      <c r="C792" s="72" t="s">
        <v>575</v>
      </c>
      <c r="D792" s="73">
        <v>4000</v>
      </c>
      <c r="E792" s="80"/>
      <c r="F792" s="74">
        <f>VLOOKUP(A792,[1]表三汇总表!$A$10:$D$607,4,0)/10000</f>
        <v>0</v>
      </c>
    </row>
    <row r="793" spans="1:6">
      <c r="A793" s="66">
        <v>2110303</v>
      </c>
      <c r="B793" s="67">
        <f t="shared" si="20"/>
        <v>7</v>
      </c>
      <c r="C793" s="72" t="s">
        <v>576</v>
      </c>
      <c r="D793" s="73">
        <v>0</v>
      </c>
      <c r="E793" s="80"/>
      <c r="F793" s="74"/>
    </row>
    <row r="794" spans="1:6">
      <c r="A794" s="66">
        <v>2110304</v>
      </c>
      <c r="B794" s="67">
        <f t="shared" si="20"/>
        <v>7</v>
      </c>
      <c r="C794" s="72" t="s">
        <v>577</v>
      </c>
      <c r="D794" s="73">
        <v>0</v>
      </c>
      <c r="E794" s="80"/>
      <c r="F794" s="74"/>
    </row>
    <row r="795" spans="1:6">
      <c r="A795" s="66">
        <v>2110305</v>
      </c>
      <c r="B795" s="67">
        <f t="shared" si="20"/>
        <v>7</v>
      </c>
      <c r="C795" s="72" t="s">
        <v>578</v>
      </c>
      <c r="D795" s="73">
        <v>0</v>
      </c>
      <c r="E795" s="80"/>
      <c r="F795" s="74"/>
    </row>
    <row r="796" spans="1:6">
      <c r="A796" s="66">
        <v>2110306</v>
      </c>
      <c r="B796" s="67">
        <f t="shared" si="20"/>
        <v>7</v>
      </c>
      <c r="C796" s="72" t="s">
        <v>579</v>
      </c>
      <c r="D796" s="73">
        <v>0</v>
      </c>
      <c r="E796" s="80"/>
      <c r="F796" s="74"/>
    </row>
    <row r="797" spans="1:6">
      <c r="A797" s="66">
        <v>2110307</v>
      </c>
      <c r="B797" s="67">
        <f t="shared" si="20"/>
        <v>7</v>
      </c>
      <c r="C797" s="72" t="s">
        <v>580</v>
      </c>
      <c r="D797" s="73">
        <v>0</v>
      </c>
      <c r="E797" s="80"/>
      <c r="F797" s="74"/>
    </row>
    <row r="798" spans="1:6">
      <c r="A798" s="66">
        <v>2110399</v>
      </c>
      <c r="B798" s="67">
        <f t="shared" si="20"/>
        <v>7</v>
      </c>
      <c r="C798" s="72" t="s">
        <v>581</v>
      </c>
      <c r="D798" s="73">
        <v>0</v>
      </c>
      <c r="E798" s="80"/>
      <c r="F798" s="74"/>
    </row>
    <row r="799" spans="1:6">
      <c r="A799" s="66">
        <v>21104</v>
      </c>
      <c r="B799" s="67">
        <f t="shared" si="20"/>
        <v>5</v>
      </c>
      <c r="C799" s="68" t="s">
        <v>582</v>
      </c>
      <c r="D799" s="84">
        <v>0</v>
      </c>
      <c r="E799" s="80"/>
      <c r="F799" s="80">
        <f>SUM(F800:F805)</f>
        <v>0</v>
      </c>
    </row>
    <row r="800" spans="1:6">
      <c r="A800" s="66">
        <v>2110401</v>
      </c>
      <c r="B800" s="67">
        <f t="shared" si="20"/>
        <v>7</v>
      </c>
      <c r="C800" s="72" t="s">
        <v>583</v>
      </c>
      <c r="D800" s="73">
        <v>0</v>
      </c>
      <c r="E800" s="80"/>
      <c r="F800" s="74"/>
    </row>
    <row r="801" spans="1:6">
      <c r="A801" s="66">
        <v>2110402</v>
      </c>
      <c r="B801" s="67">
        <f t="shared" si="20"/>
        <v>7</v>
      </c>
      <c r="C801" s="72" t="s">
        <v>584</v>
      </c>
      <c r="D801" s="73">
        <v>0</v>
      </c>
      <c r="E801" s="80"/>
      <c r="F801" s="74"/>
    </row>
    <row r="802" spans="1:6">
      <c r="A802" s="66">
        <v>2110404</v>
      </c>
      <c r="B802" s="67">
        <f t="shared" si="20"/>
        <v>7</v>
      </c>
      <c r="C802" s="72" t="s">
        <v>585</v>
      </c>
      <c r="D802" s="73">
        <v>0</v>
      </c>
      <c r="E802" s="80"/>
      <c r="F802" s="74"/>
    </row>
    <row r="803" spans="1:6">
      <c r="A803" s="66">
        <v>2110405</v>
      </c>
      <c r="B803" s="67">
        <f t="shared" si="20"/>
        <v>7</v>
      </c>
      <c r="C803" s="72" t="s">
        <v>586</v>
      </c>
      <c r="D803" s="73">
        <v>0</v>
      </c>
      <c r="E803" s="80"/>
      <c r="F803" s="74"/>
    </row>
    <row r="804" spans="1:6">
      <c r="A804" s="66">
        <v>2110406</v>
      </c>
      <c r="B804" s="67">
        <f t="shared" si="20"/>
        <v>7</v>
      </c>
      <c r="C804" s="72" t="s">
        <v>587</v>
      </c>
      <c r="D804" s="73">
        <v>0</v>
      </c>
      <c r="E804" s="80"/>
      <c r="F804" s="74"/>
    </row>
    <row r="805" spans="1:6">
      <c r="A805" s="66">
        <v>2110499</v>
      </c>
      <c r="B805" s="67">
        <f t="shared" si="20"/>
        <v>7</v>
      </c>
      <c r="C805" s="72" t="s">
        <v>588</v>
      </c>
      <c r="D805" s="73">
        <v>0</v>
      </c>
      <c r="E805" s="80"/>
      <c r="F805" s="74"/>
    </row>
    <row r="806" spans="1:6">
      <c r="A806" s="66">
        <v>21105</v>
      </c>
      <c r="B806" s="67">
        <f t="shared" si="20"/>
        <v>5</v>
      </c>
      <c r="C806" s="68" t="s">
        <v>589</v>
      </c>
      <c r="D806" s="84">
        <v>0</v>
      </c>
      <c r="E806" s="80"/>
      <c r="F806" s="80">
        <f>SUM(F807:F812)</f>
        <v>0</v>
      </c>
    </row>
    <row r="807" spans="1:6">
      <c r="A807" s="66">
        <v>2110501</v>
      </c>
      <c r="B807" s="67">
        <f t="shared" si="20"/>
        <v>7</v>
      </c>
      <c r="C807" s="72" t="s">
        <v>590</v>
      </c>
      <c r="D807" s="73">
        <v>0</v>
      </c>
      <c r="E807" s="80"/>
      <c r="F807" s="74"/>
    </row>
    <row r="808" spans="1:6">
      <c r="A808" s="66">
        <v>2110502</v>
      </c>
      <c r="B808" s="67">
        <f t="shared" si="20"/>
        <v>7</v>
      </c>
      <c r="C808" s="72" t="s">
        <v>591</v>
      </c>
      <c r="D808" s="73">
        <v>0</v>
      </c>
      <c r="E808" s="80"/>
      <c r="F808" s="74"/>
    </row>
    <row r="809" spans="1:6">
      <c r="A809" s="66">
        <v>2110503</v>
      </c>
      <c r="B809" s="67">
        <f t="shared" si="20"/>
        <v>7</v>
      </c>
      <c r="C809" s="72" t="s">
        <v>592</v>
      </c>
      <c r="D809" s="73">
        <v>0</v>
      </c>
      <c r="E809" s="80"/>
      <c r="F809" s="74"/>
    </row>
    <row r="810" spans="1:6">
      <c r="A810" s="66">
        <v>2110506</v>
      </c>
      <c r="B810" s="67">
        <f t="shared" si="20"/>
        <v>7</v>
      </c>
      <c r="C810" s="72" t="s">
        <v>593</v>
      </c>
      <c r="D810" s="73">
        <v>0</v>
      </c>
      <c r="E810" s="80"/>
      <c r="F810" s="74"/>
    </row>
    <row r="811" spans="1:6">
      <c r="A811" s="66">
        <v>2110507</v>
      </c>
      <c r="B811" s="67">
        <f t="shared" si="20"/>
        <v>7</v>
      </c>
      <c r="C811" s="72" t="s">
        <v>594</v>
      </c>
      <c r="D811" s="73">
        <v>0</v>
      </c>
      <c r="E811" s="80"/>
      <c r="F811" s="74"/>
    </row>
    <row r="812" spans="1:6">
      <c r="A812" s="66">
        <v>2110599</v>
      </c>
      <c r="B812" s="67">
        <f t="shared" si="20"/>
        <v>7</v>
      </c>
      <c r="C812" s="72" t="s">
        <v>595</v>
      </c>
      <c r="D812" s="73">
        <v>0</v>
      </c>
      <c r="E812" s="80"/>
      <c r="F812" s="74"/>
    </row>
    <row r="813" spans="1:6">
      <c r="A813" s="75">
        <v>21106</v>
      </c>
      <c r="B813" s="67">
        <f t="shared" si="20"/>
        <v>5</v>
      </c>
      <c r="C813" s="85" t="s">
        <v>596</v>
      </c>
      <c r="D813" s="84"/>
      <c r="E813" s="80"/>
      <c r="F813" s="80"/>
    </row>
    <row r="814" spans="1:6">
      <c r="A814" s="75">
        <v>2110602</v>
      </c>
      <c r="B814" s="67">
        <f t="shared" si="20"/>
        <v>7</v>
      </c>
      <c r="C814" s="76" t="s">
        <v>597</v>
      </c>
      <c r="D814" s="73">
        <v>0</v>
      </c>
      <c r="E814" s="80"/>
      <c r="F814" s="74"/>
    </row>
    <row r="815" spans="1:6">
      <c r="A815" s="75">
        <v>2110603</v>
      </c>
      <c r="B815" s="67">
        <f t="shared" si="20"/>
        <v>7</v>
      </c>
      <c r="C815" s="76" t="s">
        <v>598</v>
      </c>
      <c r="D815" s="73">
        <v>0</v>
      </c>
      <c r="E815" s="80"/>
      <c r="F815" s="74"/>
    </row>
    <row r="816" spans="1:6">
      <c r="A816" s="75">
        <v>2110604</v>
      </c>
      <c r="B816" s="67">
        <f t="shared" si="20"/>
        <v>7</v>
      </c>
      <c r="C816" s="76" t="s">
        <v>599</v>
      </c>
      <c r="D816" s="73">
        <v>0</v>
      </c>
      <c r="E816" s="80"/>
      <c r="F816" s="74"/>
    </row>
    <row r="817" spans="1:6">
      <c r="A817" s="75">
        <v>2110605</v>
      </c>
      <c r="B817" s="67">
        <f t="shared" si="20"/>
        <v>7</v>
      </c>
      <c r="C817" s="76" t="s">
        <v>600</v>
      </c>
      <c r="D817" s="73">
        <v>0</v>
      </c>
      <c r="E817" s="80"/>
      <c r="F817" s="74"/>
    </row>
    <row r="818" spans="1:6">
      <c r="A818" s="75">
        <v>2110699</v>
      </c>
      <c r="B818" s="67">
        <f t="shared" si="20"/>
        <v>7</v>
      </c>
      <c r="C818" s="76" t="s">
        <v>601</v>
      </c>
      <c r="D818" s="73">
        <v>0</v>
      </c>
      <c r="E818" s="80"/>
      <c r="F818" s="74">
        <f>VLOOKUP(A818,[1]表三汇总表!$A$10:$D$607,4,0)/10000</f>
        <v>0</v>
      </c>
    </row>
    <row r="819" spans="1:6">
      <c r="A819" s="66">
        <v>21107</v>
      </c>
      <c r="B819" s="67">
        <f t="shared" si="20"/>
        <v>5</v>
      </c>
      <c r="C819" s="68" t="s">
        <v>602</v>
      </c>
      <c r="D819" s="84">
        <v>0</v>
      </c>
      <c r="E819" s="80"/>
      <c r="F819" s="80">
        <f>SUM(F820:F821)</f>
        <v>0</v>
      </c>
    </row>
    <row r="820" spans="1:6">
      <c r="A820" s="66">
        <v>2110704</v>
      </c>
      <c r="B820" s="67">
        <f t="shared" si="20"/>
        <v>7</v>
      </c>
      <c r="C820" s="72" t="s">
        <v>603</v>
      </c>
      <c r="D820" s="73">
        <v>0</v>
      </c>
      <c r="E820" s="80"/>
      <c r="F820" s="74"/>
    </row>
    <row r="821" spans="1:6">
      <c r="A821" s="66">
        <v>2110799</v>
      </c>
      <c r="B821" s="67">
        <f t="shared" si="20"/>
        <v>7</v>
      </c>
      <c r="C821" s="72" t="s">
        <v>604</v>
      </c>
      <c r="D821" s="73">
        <v>0</v>
      </c>
      <c r="E821" s="80"/>
      <c r="F821" s="74"/>
    </row>
    <row r="822" spans="1:6">
      <c r="A822" s="66">
        <v>21108</v>
      </c>
      <c r="B822" s="67">
        <f t="shared" si="20"/>
        <v>5</v>
      </c>
      <c r="C822" s="68" t="s">
        <v>605</v>
      </c>
      <c r="D822" s="84">
        <v>0</v>
      </c>
      <c r="E822" s="80"/>
      <c r="F822" s="80">
        <f>SUM(F823:F824)</f>
        <v>0</v>
      </c>
    </row>
    <row r="823" spans="1:6">
      <c r="A823" s="66">
        <v>2110804</v>
      </c>
      <c r="B823" s="67">
        <f t="shared" si="20"/>
        <v>7</v>
      </c>
      <c r="C823" s="72" t="s">
        <v>606</v>
      </c>
      <c r="D823" s="73">
        <v>0</v>
      </c>
      <c r="E823" s="80"/>
      <c r="F823" s="74"/>
    </row>
    <row r="824" spans="1:6">
      <c r="A824" s="66">
        <v>2110899</v>
      </c>
      <c r="B824" s="67">
        <f t="shared" si="20"/>
        <v>7</v>
      </c>
      <c r="C824" s="72" t="s">
        <v>607</v>
      </c>
      <c r="D824" s="73">
        <v>0</v>
      </c>
      <c r="E824" s="80"/>
      <c r="F824" s="74"/>
    </row>
    <row r="825" spans="1:6">
      <c r="A825" s="66">
        <v>21109</v>
      </c>
      <c r="B825" s="67">
        <f t="shared" si="20"/>
        <v>5</v>
      </c>
      <c r="C825" s="68" t="s">
        <v>608</v>
      </c>
      <c r="D825" s="84">
        <v>0</v>
      </c>
      <c r="E825" s="80"/>
      <c r="F825" s="80">
        <f>F826</f>
        <v>0</v>
      </c>
    </row>
    <row r="826" spans="1:6">
      <c r="A826" s="66">
        <v>2110901</v>
      </c>
      <c r="B826" s="67">
        <f t="shared" si="20"/>
        <v>7</v>
      </c>
      <c r="C826" s="72" t="s">
        <v>609</v>
      </c>
      <c r="D826" s="73">
        <v>0</v>
      </c>
      <c r="E826" s="80"/>
      <c r="F826" s="74"/>
    </row>
    <row r="827" spans="1:6">
      <c r="A827" s="66">
        <v>21110</v>
      </c>
      <c r="B827" s="67">
        <f t="shared" si="20"/>
        <v>5</v>
      </c>
      <c r="C827" s="68" t="s">
        <v>610</v>
      </c>
      <c r="D827" s="84">
        <v>20000</v>
      </c>
      <c r="E827" s="80"/>
      <c r="F827" s="80">
        <f>F828</f>
        <v>15000</v>
      </c>
    </row>
    <row r="828" spans="1:6">
      <c r="A828" s="66">
        <v>2111001</v>
      </c>
      <c r="B828" s="67">
        <f t="shared" si="20"/>
        <v>7</v>
      </c>
      <c r="C828" s="72" t="s">
        <v>611</v>
      </c>
      <c r="D828" s="73">
        <v>20000</v>
      </c>
      <c r="E828" s="80"/>
      <c r="F828" s="74">
        <f>VLOOKUP(A828,[1]表三汇总表!$A$10:$D$607,4,0)/10000</f>
        <v>15000</v>
      </c>
    </row>
    <row r="829" spans="1:6">
      <c r="A829" s="66">
        <v>21111</v>
      </c>
      <c r="B829" s="67">
        <f t="shared" si="20"/>
        <v>5</v>
      </c>
      <c r="C829" s="68" t="s">
        <v>612</v>
      </c>
      <c r="D829" s="84">
        <v>0</v>
      </c>
      <c r="E829" s="80"/>
      <c r="F829" s="80">
        <f>SUM(F830:F834)</f>
        <v>0</v>
      </c>
    </row>
    <row r="830" spans="1:6">
      <c r="A830" s="66">
        <v>2111101</v>
      </c>
      <c r="B830" s="67">
        <f t="shared" si="20"/>
        <v>7</v>
      </c>
      <c r="C830" s="72" t="s">
        <v>613</v>
      </c>
      <c r="D830" s="73">
        <v>0</v>
      </c>
      <c r="E830" s="80"/>
      <c r="F830" s="74"/>
    </row>
    <row r="831" spans="1:6">
      <c r="A831" s="66">
        <v>2111102</v>
      </c>
      <c r="B831" s="67">
        <f t="shared" si="20"/>
        <v>7</v>
      </c>
      <c r="C831" s="72" t="s">
        <v>614</v>
      </c>
      <c r="D831" s="73">
        <v>0</v>
      </c>
      <c r="E831" s="80"/>
      <c r="F831" s="74"/>
    </row>
    <row r="832" spans="1:6">
      <c r="A832" s="66">
        <v>2111103</v>
      </c>
      <c r="B832" s="67">
        <f t="shared" si="20"/>
        <v>7</v>
      </c>
      <c r="C832" s="72" t="s">
        <v>615</v>
      </c>
      <c r="D832" s="73">
        <v>0</v>
      </c>
      <c r="E832" s="80"/>
      <c r="F832" s="74"/>
    </row>
    <row r="833" spans="1:6">
      <c r="A833" s="66">
        <v>2111104</v>
      </c>
      <c r="B833" s="67">
        <f t="shared" si="20"/>
        <v>7</v>
      </c>
      <c r="C833" s="72" t="s">
        <v>616</v>
      </c>
      <c r="D833" s="73">
        <v>0</v>
      </c>
      <c r="E833" s="80"/>
      <c r="F833" s="74"/>
    </row>
    <row r="834" spans="1:6">
      <c r="A834" s="66">
        <v>2111199</v>
      </c>
      <c r="B834" s="67">
        <f t="shared" si="20"/>
        <v>7</v>
      </c>
      <c r="C834" s="72" t="s">
        <v>617</v>
      </c>
      <c r="D834" s="73">
        <v>0</v>
      </c>
      <c r="E834" s="80"/>
      <c r="F834" s="74"/>
    </row>
    <row r="835" spans="1:6">
      <c r="A835" s="66">
        <v>21112</v>
      </c>
      <c r="B835" s="67">
        <f t="shared" si="20"/>
        <v>5</v>
      </c>
      <c r="C835" s="68" t="s">
        <v>618</v>
      </c>
      <c r="D835" s="84">
        <v>0</v>
      </c>
      <c r="E835" s="80"/>
      <c r="F835" s="80">
        <f>F836</f>
        <v>0</v>
      </c>
    </row>
    <row r="836" spans="1:6">
      <c r="A836" s="66">
        <v>2111201</v>
      </c>
      <c r="B836" s="67">
        <f t="shared" si="20"/>
        <v>7</v>
      </c>
      <c r="C836" s="72" t="s">
        <v>619</v>
      </c>
      <c r="D836" s="73">
        <v>0</v>
      </c>
      <c r="E836" s="80"/>
      <c r="F836" s="74"/>
    </row>
    <row r="837" spans="1:6">
      <c r="A837" s="66">
        <v>21113</v>
      </c>
      <c r="B837" s="67">
        <f t="shared" si="20"/>
        <v>5</v>
      </c>
      <c r="C837" s="68" t="s">
        <v>620</v>
      </c>
      <c r="D837" s="84">
        <v>0</v>
      </c>
      <c r="E837" s="80"/>
      <c r="F837" s="80">
        <f>F838</f>
        <v>0</v>
      </c>
    </row>
    <row r="838" spans="1:6">
      <c r="A838" s="66">
        <v>2111301</v>
      </c>
      <c r="B838" s="67">
        <f t="shared" si="20"/>
        <v>7</v>
      </c>
      <c r="C838" s="72" t="s">
        <v>621</v>
      </c>
      <c r="D838" s="73">
        <v>0</v>
      </c>
      <c r="E838" s="80"/>
      <c r="F838" s="74"/>
    </row>
    <row r="839" spans="1:6">
      <c r="A839" s="66">
        <v>21114</v>
      </c>
      <c r="B839" s="67">
        <f t="shared" ref="B839:B902" si="21">LEN(A839)</f>
        <v>5</v>
      </c>
      <c r="C839" s="68" t="s">
        <v>622</v>
      </c>
      <c r="D839" s="84">
        <v>0</v>
      </c>
      <c r="E839" s="80"/>
      <c r="F839" s="80">
        <f>SUM(F840:F849)</f>
        <v>0</v>
      </c>
    </row>
    <row r="840" spans="1:6">
      <c r="A840" s="66">
        <v>2111401</v>
      </c>
      <c r="B840" s="67">
        <f t="shared" si="21"/>
        <v>7</v>
      </c>
      <c r="C840" s="72" t="s">
        <v>10</v>
      </c>
      <c r="D840" s="73">
        <v>0</v>
      </c>
      <c r="E840" s="80"/>
      <c r="F840" s="74"/>
    </row>
    <row r="841" spans="1:6">
      <c r="A841" s="66">
        <v>2111402</v>
      </c>
      <c r="B841" s="67">
        <f t="shared" si="21"/>
        <v>7</v>
      </c>
      <c r="C841" s="72" t="s">
        <v>11</v>
      </c>
      <c r="D841" s="73">
        <v>0</v>
      </c>
      <c r="E841" s="80"/>
      <c r="F841" s="74"/>
    </row>
    <row r="842" spans="1:6">
      <c r="A842" s="66">
        <v>2111403</v>
      </c>
      <c r="B842" s="67">
        <f t="shared" si="21"/>
        <v>7</v>
      </c>
      <c r="C842" s="72" t="s">
        <v>12</v>
      </c>
      <c r="D842" s="73">
        <v>0</v>
      </c>
      <c r="E842" s="80"/>
      <c r="F842" s="74"/>
    </row>
    <row r="843" spans="1:6">
      <c r="A843" s="66">
        <v>2111406</v>
      </c>
      <c r="B843" s="67">
        <f t="shared" si="21"/>
        <v>7</v>
      </c>
      <c r="C843" s="72" t="s">
        <v>623</v>
      </c>
      <c r="D843" s="73">
        <v>0</v>
      </c>
      <c r="E843" s="80"/>
      <c r="F843" s="74"/>
    </row>
    <row r="844" spans="1:6">
      <c r="A844" s="66">
        <v>2111407</v>
      </c>
      <c r="B844" s="67">
        <f t="shared" si="21"/>
        <v>7</v>
      </c>
      <c r="C844" s="72" t="s">
        <v>624</v>
      </c>
      <c r="D844" s="73">
        <v>0</v>
      </c>
      <c r="E844" s="80"/>
      <c r="F844" s="74"/>
    </row>
    <row r="845" spans="1:6">
      <c r="A845" s="66">
        <v>2111408</v>
      </c>
      <c r="B845" s="67">
        <f t="shared" si="21"/>
        <v>7</v>
      </c>
      <c r="C845" s="72" t="s">
        <v>625</v>
      </c>
      <c r="D845" s="73">
        <v>0</v>
      </c>
      <c r="E845" s="80"/>
      <c r="F845" s="74"/>
    </row>
    <row r="846" spans="1:6">
      <c r="A846" s="66">
        <v>2111411</v>
      </c>
      <c r="B846" s="67">
        <f t="shared" si="21"/>
        <v>7</v>
      </c>
      <c r="C846" s="72" t="s">
        <v>51</v>
      </c>
      <c r="D846" s="73">
        <v>0</v>
      </c>
      <c r="E846" s="80"/>
      <c r="F846" s="74"/>
    </row>
    <row r="847" spans="1:6">
      <c r="A847" s="66">
        <v>2111413</v>
      </c>
      <c r="B847" s="67">
        <f t="shared" si="21"/>
        <v>7</v>
      </c>
      <c r="C847" s="72" t="s">
        <v>626</v>
      </c>
      <c r="D847" s="73">
        <v>0</v>
      </c>
      <c r="E847" s="80"/>
      <c r="F847" s="74"/>
    </row>
    <row r="848" spans="1:6">
      <c r="A848" s="66">
        <v>2111450</v>
      </c>
      <c r="B848" s="67">
        <f t="shared" si="21"/>
        <v>7</v>
      </c>
      <c r="C848" s="72" t="s">
        <v>19</v>
      </c>
      <c r="D848" s="73">
        <v>0</v>
      </c>
      <c r="E848" s="80"/>
      <c r="F848" s="74"/>
    </row>
    <row r="849" spans="1:6">
      <c r="A849" s="66">
        <v>2111499</v>
      </c>
      <c r="B849" s="67">
        <f t="shared" si="21"/>
        <v>7</v>
      </c>
      <c r="C849" s="72" t="s">
        <v>627</v>
      </c>
      <c r="D849" s="73">
        <v>0</v>
      </c>
      <c r="E849" s="80"/>
      <c r="F849" s="74"/>
    </row>
    <row r="850" spans="1:6">
      <c r="A850" s="66">
        <v>21199</v>
      </c>
      <c r="B850" s="67">
        <f t="shared" si="21"/>
        <v>5</v>
      </c>
      <c r="C850" s="68" t="s">
        <v>628</v>
      </c>
      <c r="D850" s="84">
        <v>0</v>
      </c>
      <c r="E850" s="80"/>
      <c r="F850" s="80">
        <f>F851</f>
        <v>0</v>
      </c>
    </row>
    <row r="851" spans="1:6">
      <c r="A851" s="66">
        <v>2119999</v>
      </c>
      <c r="B851" s="67">
        <f t="shared" si="21"/>
        <v>7</v>
      </c>
      <c r="C851" s="72" t="s">
        <v>629</v>
      </c>
      <c r="D851" s="73">
        <v>0</v>
      </c>
      <c r="E851" s="80"/>
      <c r="F851" s="74"/>
    </row>
    <row r="852" spans="1:6">
      <c r="A852" s="66">
        <v>212</v>
      </c>
      <c r="B852" s="67">
        <f t="shared" si="21"/>
        <v>3</v>
      </c>
      <c r="C852" s="68" t="s">
        <v>630</v>
      </c>
      <c r="D852" s="84">
        <v>20566</v>
      </c>
      <c r="E852" s="80"/>
      <c r="F852" s="80">
        <f>F853+F864+F866+F869+F871+F873</f>
        <v>37932.7347594</v>
      </c>
    </row>
    <row r="853" spans="1:6">
      <c r="A853" s="66">
        <v>21201</v>
      </c>
      <c r="B853" s="67">
        <f t="shared" si="21"/>
        <v>5</v>
      </c>
      <c r="C853" s="68" t="s">
        <v>631</v>
      </c>
      <c r="D853" s="84">
        <v>5268</v>
      </c>
      <c r="E853" s="80"/>
      <c r="F853" s="80">
        <f>SUM(F854:F863)</f>
        <v>5392.0605744</v>
      </c>
    </row>
    <row r="854" spans="1:6">
      <c r="A854" s="66">
        <v>2120101</v>
      </c>
      <c r="B854" s="67">
        <f t="shared" si="21"/>
        <v>7</v>
      </c>
      <c r="C854" s="72" t="s">
        <v>10</v>
      </c>
      <c r="D854" s="73">
        <v>0</v>
      </c>
      <c r="E854" s="80"/>
      <c r="F854" s="74"/>
    </row>
    <row r="855" spans="1:6">
      <c r="A855" s="66">
        <v>2120102</v>
      </c>
      <c r="B855" s="67">
        <f t="shared" si="21"/>
        <v>7</v>
      </c>
      <c r="C855" s="72" t="s">
        <v>11</v>
      </c>
      <c r="D855" s="73">
        <v>5268</v>
      </c>
      <c r="E855" s="80"/>
      <c r="F855" s="74">
        <f>VLOOKUP(A855,[1]表三汇总表!$A$10:$D$607,4,0)/10000</f>
        <v>5392.0605744</v>
      </c>
    </row>
    <row r="856" spans="1:6">
      <c r="A856" s="66">
        <v>2120103</v>
      </c>
      <c r="B856" s="67">
        <f t="shared" si="21"/>
        <v>7</v>
      </c>
      <c r="C856" s="72" t="s">
        <v>12</v>
      </c>
      <c r="D856" s="73">
        <v>0</v>
      </c>
      <c r="E856" s="80"/>
      <c r="F856" s="74"/>
    </row>
    <row r="857" spans="1:6">
      <c r="A857" s="66">
        <v>2120104</v>
      </c>
      <c r="B857" s="67">
        <f t="shared" si="21"/>
        <v>7</v>
      </c>
      <c r="C857" s="72" t="s">
        <v>632</v>
      </c>
      <c r="D857" s="73">
        <v>0</v>
      </c>
      <c r="E857" s="80"/>
      <c r="F857" s="74"/>
    </row>
    <row r="858" spans="1:6">
      <c r="A858" s="66">
        <v>2120105</v>
      </c>
      <c r="B858" s="67">
        <f t="shared" si="21"/>
        <v>7</v>
      </c>
      <c r="C858" s="72" t="s">
        <v>633</v>
      </c>
      <c r="D858" s="73">
        <v>0</v>
      </c>
      <c r="E858" s="80"/>
      <c r="F858" s="74"/>
    </row>
    <row r="859" spans="1:6">
      <c r="A859" s="66">
        <v>2120106</v>
      </c>
      <c r="B859" s="67">
        <f t="shared" si="21"/>
        <v>7</v>
      </c>
      <c r="C859" s="72" t="s">
        <v>634</v>
      </c>
      <c r="D859" s="73">
        <v>0</v>
      </c>
      <c r="E859" s="80"/>
      <c r="F859" s="74">
        <f>VLOOKUP(A859,[1]表三汇总表!$A$10:$D$607,4,0)/10000</f>
        <v>0</v>
      </c>
    </row>
    <row r="860" spans="1:6">
      <c r="A860" s="66">
        <v>2120107</v>
      </c>
      <c r="B860" s="67">
        <f t="shared" si="21"/>
        <v>7</v>
      </c>
      <c r="C860" s="72" t="s">
        <v>635</v>
      </c>
      <c r="D860" s="73">
        <v>0</v>
      </c>
      <c r="E860" s="80"/>
      <c r="F860" s="74"/>
    </row>
    <row r="861" spans="1:6">
      <c r="A861" s="66">
        <v>2120109</v>
      </c>
      <c r="B861" s="67">
        <f t="shared" si="21"/>
        <v>7</v>
      </c>
      <c r="C861" s="72" t="s">
        <v>636</v>
      </c>
      <c r="D861" s="73">
        <v>0</v>
      </c>
      <c r="E861" s="80"/>
      <c r="F861" s="74"/>
    </row>
    <row r="862" spans="1:6">
      <c r="A862" s="66">
        <v>2120110</v>
      </c>
      <c r="B862" s="67">
        <f t="shared" si="21"/>
        <v>7</v>
      </c>
      <c r="C862" s="72" t="s">
        <v>637</v>
      </c>
      <c r="D862" s="73">
        <v>0</v>
      </c>
      <c r="E862" s="80"/>
      <c r="F862" s="74"/>
    </row>
    <row r="863" spans="1:6">
      <c r="A863" s="66">
        <v>2120199</v>
      </c>
      <c r="B863" s="67">
        <f t="shared" si="21"/>
        <v>7</v>
      </c>
      <c r="C863" s="72" t="s">
        <v>638</v>
      </c>
      <c r="D863" s="73">
        <v>0</v>
      </c>
      <c r="E863" s="80"/>
      <c r="F863" s="74">
        <f>VLOOKUP(A863,[1]表三汇总表!$A$10:$D$607,4,0)/10000</f>
        <v>0</v>
      </c>
    </row>
    <row r="864" spans="1:6">
      <c r="A864" s="66">
        <v>21202</v>
      </c>
      <c r="B864" s="67">
        <f t="shared" si="21"/>
        <v>5</v>
      </c>
      <c r="C864" s="68" t="s">
        <v>639</v>
      </c>
      <c r="D864" s="84">
        <v>0</v>
      </c>
      <c r="E864" s="80"/>
      <c r="F864" s="80">
        <f>F865</f>
        <v>0</v>
      </c>
    </row>
    <row r="865" spans="1:6">
      <c r="A865" s="66">
        <v>2120201</v>
      </c>
      <c r="B865" s="67">
        <f t="shared" si="21"/>
        <v>7</v>
      </c>
      <c r="C865" s="72" t="s">
        <v>640</v>
      </c>
      <c r="D865" s="73">
        <v>0</v>
      </c>
      <c r="E865" s="80"/>
      <c r="F865" s="74">
        <f>VLOOKUP(A865,[1]表三汇总表!$A$10:$D$607,4,0)/10000</f>
        <v>0</v>
      </c>
    </row>
    <row r="866" spans="1:6">
      <c r="A866" s="66">
        <v>21203</v>
      </c>
      <c r="B866" s="67">
        <f t="shared" si="21"/>
        <v>5</v>
      </c>
      <c r="C866" s="68" t="s">
        <v>641</v>
      </c>
      <c r="D866" s="84">
        <v>14798</v>
      </c>
      <c r="E866" s="80"/>
      <c r="F866" s="80">
        <f>SUM(F867:F868)</f>
        <v>12129.032185</v>
      </c>
    </row>
    <row r="867" spans="1:6">
      <c r="A867" s="66">
        <v>2120303</v>
      </c>
      <c r="B867" s="67">
        <f t="shared" si="21"/>
        <v>7</v>
      </c>
      <c r="C867" s="72" t="s">
        <v>642</v>
      </c>
      <c r="D867" s="73">
        <v>0</v>
      </c>
      <c r="E867" s="80"/>
      <c r="F867" s="74"/>
    </row>
    <row r="868" spans="1:6">
      <c r="A868" s="66">
        <v>2120399</v>
      </c>
      <c r="B868" s="67">
        <f t="shared" si="21"/>
        <v>7</v>
      </c>
      <c r="C868" s="72" t="s">
        <v>643</v>
      </c>
      <c r="D868" s="73">
        <v>14798</v>
      </c>
      <c r="E868" s="80"/>
      <c r="F868" s="74">
        <f>VLOOKUP(A868,[1]表三汇总表!$A$10:$D$607,4,0)/10000</f>
        <v>12129.032185</v>
      </c>
    </row>
    <row r="869" spans="1:6">
      <c r="A869" s="66">
        <v>21205</v>
      </c>
      <c r="B869" s="67">
        <f t="shared" si="21"/>
        <v>5</v>
      </c>
      <c r="C869" s="68" t="s">
        <v>644</v>
      </c>
      <c r="D869" s="84">
        <v>500</v>
      </c>
      <c r="E869" s="80"/>
      <c r="F869" s="80">
        <f t="shared" ref="F869:F873" si="22">F870</f>
        <v>400</v>
      </c>
    </row>
    <row r="870" spans="1:6">
      <c r="A870" s="66">
        <v>2120501</v>
      </c>
      <c r="B870" s="67">
        <f t="shared" si="21"/>
        <v>7</v>
      </c>
      <c r="C870" s="72" t="s">
        <v>645</v>
      </c>
      <c r="D870" s="73">
        <v>500</v>
      </c>
      <c r="E870" s="80"/>
      <c r="F870" s="74">
        <f>VLOOKUP(A870,[1]表三汇总表!$A$10:$D$607,4,0)/10000</f>
        <v>400</v>
      </c>
    </row>
    <row r="871" spans="1:6">
      <c r="A871" s="66">
        <v>21206</v>
      </c>
      <c r="B871" s="67">
        <f t="shared" si="21"/>
        <v>5</v>
      </c>
      <c r="C871" s="68" t="s">
        <v>646</v>
      </c>
      <c r="D871" s="84">
        <v>0</v>
      </c>
      <c r="E871" s="80"/>
      <c r="F871" s="80">
        <f t="shared" si="22"/>
        <v>0</v>
      </c>
    </row>
    <row r="872" spans="1:6">
      <c r="A872" s="66">
        <v>2120601</v>
      </c>
      <c r="B872" s="67">
        <f t="shared" si="21"/>
        <v>7</v>
      </c>
      <c r="C872" s="72" t="s">
        <v>647</v>
      </c>
      <c r="D872" s="73">
        <v>0</v>
      </c>
      <c r="E872" s="80"/>
      <c r="F872" s="74"/>
    </row>
    <row r="873" spans="1:6">
      <c r="A873" s="66">
        <v>21299</v>
      </c>
      <c r="B873" s="67">
        <f t="shared" si="21"/>
        <v>5</v>
      </c>
      <c r="C873" s="68" t="s">
        <v>648</v>
      </c>
      <c r="D873" s="84">
        <v>0</v>
      </c>
      <c r="E873" s="80"/>
      <c r="F873" s="80">
        <f t="shared" si="22"/>
        <v>20011.642</v>
      </c>
    </row>
    <row r="874" spans="1:6">
      <c r="A874" s="66">
        <v>2129999</v>
      </c>
      <c r="B874" s="67">
        <f t="shared" si="21"/>
        <v>7</v>
      </c>
      <c r="C874" s="72" t="s">
        <v>649</v>
      </c>
      <c r="D874" s="73">
        <v>0</v>
      </c>
      <c r="E874" s="80"/>
      <c r="F874" s="74">
        <f>VLOOKUP(A874,[1]表三汇总表!$A$10:$D$607,4,0)/10000</f>
        <v>20011.642</v>
      </c>
    </row>
    <row r="875" spans="1:6">
      <c r="A875" s="66">
        <v>213</v>
      </c>
      <c r="B875" s="67">
        <f t="shared" si="21"/>
        <v>3</v>
      </c>
      <c r="C875" s="68" t="s">
        <v>650</v>
      </c>
      <c r="D875" s="84">
        <v>22735</v>
      </c>
      <c r="E875" s="80"/>
      <c r="F875" s="80">
        <f>F876+F902+F925+F953+F964+F971+F977+F980</f>
        <v>15140.699441</v>
      </c>
    </row>
    <row r="876" spans="1:6">
      <c r="A876" s="66">
        <v>21301</v>
      </c>
      <c r="B876" s="67">
        <f t="shared" si="21"/>
        <v>5</v>
      </c>
      <c r="C876" s="68" t="s">
        <v>651</v>
      </c>
      <c r="D876" s="84">
        <v>4294</v>
      </c>
      <c r="E876" s="80"/>
      <c r="F876" s="80">
        <f>SUM(F877:F901)</f>
        <v>4842.292314</v>
      </c>
    </row>
    <row r="877" spans="1:6">
      <c r="A877" s="66">
        <v>2130101</v>
      </c>
      <c r="B877" s="67">
        <f t="shared" si="21"/>
        <v>7</v>
      </c>
      <c r="C877" s="72" t="s">
        <v>10</v>
      </c>
      <c r="D877" s="73">
        <v>0</v>
      </c>
      <c r="E877" s="80"/>
      <c r="F877" s="74"/>
    </row>
    <row r="878" spans="1:6">
      <c r="A878" s="66">
        <v>2130102</v>
      </c>
      <c r="B878" s="67">
        <f t="shared" si="21"/>
        <v>7</v>
      </c>
      <c r="C878" s="72" t="s">
        <v>11</v>
      </c>
      <c r="D878" s="73">
        <v>4096</v>
      </c>
      <c r="E878" s="80"/>
      <c r="F878" s="74">
        <f>VLOOKUP(A878,[1]表三汇总表!$A$10:$D$607,4,0)/10000</f>
        <v>4842.292314</v>
      </c>
    </row>
    <row r="879" spans="1:6">
      <c r="A879" s="66">
        <v>2130103</v>
      </c>
      <c r="B879" s="67">
        <f t="shared" si="21"/>
        <v>7</v>
      </c>
      <c r="C879" s="72" t="s">
        <v>12</v>
      </c>
      <c r="D879" s="73">
        <v>0</v>
      </c>
      <c r="E879" s="80"/>
      <c r="F879" s="74"/>
    </row>
    <row r="880" spans="1:6">
      <c r="A880" s="66">
        <v>2130104</v>
      </c>
      <c r="B880" s="67">
        <f t="shared" si="21"/>
        <v>7</v>
      </c>
      <c r="C880" s="72" t="s">
        <v>19</v>
      </c>
      <c r="D880" s="73">
        <v>0</v>
      </c>
      <c r="E880" s="80"/>
      <c r="F880" s="74"/>
    </row>
    <row r="881" spans="1:6">
      <c r="A881" s="66">
        <v>2130105</v>
      </c>
      <c r="B881" s="67">
        <f t="shared" si="21"/>
        <v>7</v>
      </c>
      <c r="C881" s="72" t="s">
        <v>652</v>
      </c>
      <c r="D881" s="73">
        <v>0</v>
      </c>
      <c r="E881" s="80"/>
      <c r="F881" s="74"/>
    </row>
    <row r="882" spans="1:6">
      <c r="A882" s="66">
        <v>2130106</v>
      </c>
      <c r="B882" s="67">
        <f t="shared" si="21"/>
        <v>7</v>
      </c>
      <c r="C882" s="72" t="s">
        <v>653</v>
      </c>
      <c r="D882" s="73">
        <v>0</v>
      </c>
      <c r="E882" s="80"/>
      <c r="F882" s="74"/>
    </row>
    <row r="883" spans="1:6">
      <c r="A883" s="66">
        <v>2130108</v>
      </c>
      <c r="B883" s="67">
        <f t="shared" si="21"/>
        <v>7</v>
      </c>
      <c r="C883" s="72" t="s">
        <v>654</v>
      </c>
      <c r="D883" s="73">
        <v>0</v>
      </c>
      <c r="E883" s="80"/>
      <c r="F883" s="74">
        <f>VLOOKUP(A883,[1]表三汇总表!$A$10:$D$607,4,0)/10000</f>
        <v>0</v>
      </c>
    </row>
    <row r="884" spans="1:6">
      <c r="A884" s="66">
        <v>2130109</v>
      </c>
      <c r="B884" s="67">
        <f t="shared" si="21"/>
        <v>7</v>
      </c>
      <c r="C884" s="72" t="s">
        <v>655</v>
      </c>
      <c r="D884" s="73">
        <v>0</v>
      </c>
      <c r="E884" s="80"/>
      <c r="F884" s="74"/>
    </row>
    <row r="885" spans="1:6">
      <c r="A885" s="66">
        <v>2130110</v>
      </c>
      <c r="B885" s="67">
        <f t="shared" si="21"/>
        <v>7</v>
      </c>
      <c r="C885" s="72" t="s">
        <v>656</v>
      </c>
      <c r="D885" s="73">
        <v>0</v>
      </c>
      <c r="E885" s="80"/>
      <c r="F885" s="74"/>
    </row>
    <row r="886" spans="1:6">
      <c r="A886" s="66">
        <v>2130111</v>
      </c>
      <c r="B886" s="67">
        <f t="shared" si="21"/>
        <v>7</v>
      </c>
      <c r="C886" s="72" t="s">
        <v>657</v>
      </c>
      <c r="D886" s="73">
        <v>0</v>
      </c>
      <c r="E886" s="80"/>
      <c r="F886" s="74"/>
    </row>
    <row r="887" spans="1:6">
      <c r="A887" s="66">
        <v>2130112</v>
      </c>
      <c r="B887" s="67">
        <f t="shared" si="21"/>
        <v>7</v>
      </c>
      <c r="C887" s="72" t="s">
        <v>658</v>
      </c>
      <c r="D887" s="73">
        <v>0</v>
      </c>
      <c r="E887" s="80"/>
      <c r="F887" s="74"/>
    </row>
    <row r="888" spans="1:6">
      <c r="A888" s="66">
        <v>2130114</v>
      </c>
      <c r="B888" s="67">
        <f t="shared" si="21"/>
        <v>7</v>
      </c>
      <c r="C888" s="72" t="s">
        <v>659</v>
      </c>
      <c r="D888" s="73">
        <v>0</v>
      </c>
      <c r="E888" s="80"/>
      <c r="F888" s="74"/>
    </row>
    <row r="889" spans="1:6">
      <c r="A889" s="66">
        <v>2130119</v>
      </c>
      <c r="B889" s="67">
        <f t="shared" si="21"/>
        <v>7</v>
      </c>
      <c r="C889" s="72" t="s">
        <v>660</v>
      </c>
      <c r="D889" s="73">
        <v>0</v>
      </c>
      <c r="E889" s="80"/>
      <c r="F889" s="74"/>
    </row>
    <row r="890" spans="1:6">
      <c r="A890" s="66">
        <v>2130120</v>
      </c>
      <c r="B890" s="67">
        <f t="shared" si="21"/>
        <v>7</v>
      </c>
      <c r="C890" s="72" t="s">
        <v>661</v>
      </c>
      <c r="D890" s="73">
        <v>0</v>
      </c>
      <c r="E890" s="80"/>
      <c r="F890" s="74"/>
    </row>
    <row r="891" spans="1:6">
      <c r="A891" s="66">
        <v>2130121</v>
      </c>
      <c r="B891" s="67">
        <f t="shared" si="21"/>
        <v>7</v>
      </c>
      <c r="C891" s="72" t="s">
        <v>662</v>
      </c>
      <c r="D891" s="73">
        <v>0</v>
      </c>
      <c r="E891" s="80"/>
      <c r="F891" s="74"/>
    </row>
    <row r="892" spans="1:6">
      <c r="A892" s="66">
        <v>2130122</v>
      </c>
      <c r="B892" s="67">
        <f t="shared" si="21"/>
        <v>7</v>
      </c>
      <c r="C892" s="72" t="s">
        <v>663</v>
      </c>
      <c r="D892" s="73">
        <v>0</v>
      </c>
      <c r="E892" s="80"/>
      <c r="F892" s="74"/>
    </row>
    <row r="893" spans="1:6">
      <c r="A893" s="66">
        <v>2130124</v>
      </c>
      <c r="B893" s="67">
        <f t="shared" si="21"/>
        <v>7</v>
      </c>
      <c r="C893" s="72" t="s">
        <v>664</v>
      </c>
      <c r="D893" s="73">
        <v>0</v>
      </c>
      <c r="E893" s="80"/>
      <c r="F893" s="74"/>
    </row>
    <row r="894" spans="1:6">
      <c r="A894" s="66">
        <v>2130125</v>
      </c>
      <c r="B894" s="67">
        <f t="shared" si="21"/>
        <v>7</v>
      </c>
      <c r="C894" s="72" t="s">
        <v>665</v>
      </c>
      <c r="D894" s="73">
        <v>0</v>
      </c>
      <c r="E894" s="80"/>
      <c r="F894" s="74"/>
    </row>
    <row r="895" spans="1:6">
      <c r="A895" s="66">
        <v>2130126</v>
      </c>
      <c r="B895" s="67">
        <f t="shared" si="21"/>
        <v>7</v>
      </c>
      <c r="C895" s="72" t="s">
        <v>666</v>
      </c>
      <c r="D895" s="73">
        <v>0</v>
      </c>
      <c r="E895" s="80"/>
      <c r="F895" s="74"/>
    </row>
    <row r="896" spans="1:6">
      <c r="A896" s="66">
        <v>2130135</v>
      </c>
      <c r="B896" s="67">
        <f t="shared" si="21"/>
        <v>7</v>
      </c>
      <c r="C896" s="72" t="s">
        <v>667</v>
      </c>
      <c r="D896" s="73">
        <v>0</v>
      </c>
      <c r="E896" s="80"/>
      <c r="F896" s="74"/>
    </row>
    <row r="897" spans="1:6">
      <c r="A897" s="66">
        <v>2130142</v>
      </c>
      <c r="B897" s="67">
        <f t="shared" si="21"/>
        <v>7</v>
      </c>
      <c r="C897" s="72" t="s">
        <v>668</v>
      </c>
      <c r="D897" s="73">
        <v>0</v>
      </c>
      <c r="E897" s="80"/>
      <c r="F897" s="74"/>
    </row>
    <row r="898" spans="1:6">
      <c r="A898" s="66">
        <v>2130148</v>
      </c>
      <c r="B898" s="67">
        <f t="shared" si="21"/>
        <v>7</v>
      </c>
      <c r="C898" s="72" t="s">
        <v>669</v>
      </c>
      <c r="D898" s="73">
        <v>0</v>
      </c>
      <c r="E898" s="80"/>
      <c r="F898" s="74"/>
    </row>
    <row r="899" spans="1:6">
      <c r="A899" s="66">
        <v>2130152</v>
      </c>
      <c r="B899" s="67">
        <f t="shared" si="21"/>
        <v>7</v>
      </c>
      <c r="C899" s="72" t="s">
        <v>670</v>
      </c>
      <c r="D899" s="73">
        <v>0</v>
      </c>
      <c r="E899" s="80"/>
      <c r="F899" s="74"/>
    </row>
    <row r="900" spans="1:6">
      <c r="A900" s="66">
        <v>2130153</v>
      </c>
      <c r="B900" s="67">
        <f t="shared" si="21"/>
        <v>7</v>
      </c>
      <c r="C900" s="72" t="s">
        <v>671</v>
      </c>
      <c r="D900" s="73">
        <v>0</v>
      </c>
      <c r="E900" s="80"/>
      <c r="F900" s="74"/>
    </row>
    <row r="901" spans="1:6">
      <c r="A901" s="66">
        <v>2130199</v>
      </c>
      <c r="B901" s="67">
        <f t="shared" si="21"/>
        <v>7</v>
      </c>
      <c r="C901" s="72" t="s">
        <v>672</v>
      </c>
      <c r="D901" s="73">
        <v>198</v>
      </c>
      <c r="E901" s="80"/>
      <c r="F901" s="74">
        <f>VLOOKUP(A901,[1]表三汇总表!$A$10:$D$607,4,0)/10000</f>
        <v>0</v>
      </c>
    </row>
    <row r="902" spans="1:6">
      <c r="A902" s="66">
        <v>21302</v>
      </c>
      <c r="B902" s="67">
        <f t="shared" si="21"/>
        <v>5</v>
      </c>
      <c r="C902" s="68" t="s">
        <v>673</v>
      </c>
      <c r="D902" s="84">
        <v>1295</v>
      </c>
      <c r="E902" s="80"/>
      <c r="F902" s="80">
        <f>SUM(F903:F924)</f>
        <v>1269.420544</v>
      </c>
    </row>
    <row r="903" spans="1:6">
      <c r="A903" s="66">
        <v>2130201</v>
      </c>
      <c r="B903" s="67">
        <f t="shared" ref="B903:B966" si="23">LEN(A903)</f>
        <v>7</v>
      </c>
      <c r="C903" s="72" t="s">
        <v>10</v>
      </c>
      <c r="D903" s="73">
        <v>0</v>
      </c>
      <c r="E903" s="80"/>
      <c r="F903" s="74"/>
    </row>
    <row r="904" spans="1:6">
      <c r="A904" s="66">
        <v>2130202</v>
      </c>
      <c r="B904" s="67">
        <f t="shared" si="23"/>
        <v>7</v>
      </c>
      <c r="C904" s="72" t="s">
        <v>11</v>
      </c>
      <c r="D904" s="73">
        <v>1295</v>
      </c>
      <c r="E904" s="80"/>
      <c r="F904" s="74">
        <f>VLOOKUP(A904,[1]表三汇总表!$A$10:$D$607,4,0)/10000</f>
        <v>1269.420544</v>
      </c>
    </row>
    <row r="905" spans="1:6">
      <c r="A905" s="66">
        <v>2130203</v>
      </c>
      <c r="B905" s="67">
        <f t="shared" si="23"/>
        <v>7</v>
      </c>
      <c r="C905" s="72" t="s">
        <v>12</v>
      </c>
      <c r="D905" s="73">
        <v>0</v>
      </c>
      <c r="E905" s="80"/>
      <c r="F905" s="74"/>
    </row>
    <row r="906" spans="1:6">
      <c r="A906" s="66">
        <v>2130204</v>
      </c>
      <c r="B906" s="67">
        <f t="shared" si="23"/>
        <v>7</v>
      </c>
      <c r="C906" s="72" t="s">
        <v>674</v>
      </c>
      <c r="D906" s="73">
        <v>0</v>
      </c>
      <c r="E906" s="80"/>
      <c r="F906" s="74"/>
    </row>
    <row r="907" spans="1:6">
      <c r="A907" s="66">
        <v>2130205</v>
      </c>
      <c r="B907" s="67">
        <f t="shared" si="23"/>
        <v>7</v>
      </c>
      <c r="C907" s="72" t="s">
        <v>675</v>
      </c>
      <c r="D907" s="73">
        <v>0</v>
      </c>
      <c r="E907" s="80"/>
      <c r="F907" s="74"/>
    </row>
    <row r="908" spans="1:6">
      <c r="A908" s="66">
        <v>2130206</v>
      </c>
      <c r="B908" s="67">
        <f t="shared" si="23"/>
        <v>7</v>
      </c>
      <c r="C908" s="72" t="s">
        <v>676</v>
      </c>
      <c r="D908" s="73">
        <v>0</v>
      </c>
      <c r="E908" s="80"/>
      <c r="F908" s="74"/>
    </row>
    <row r="909" spans="1:6">
      <c r="A909" s="66">
        <v>2130207</v>
      </c>
      <c r="B909" s="67">
        <f t="shared" si="23"/>
        <v>7</v>
      </c>
      <c r="C909" s="72" t="s">
        <v>677</v>
      </c>
      <c r="D909" s="73">
        <v>0</v>
      </c>
      <c r="E909" s="80"/>
      <c r="F909" s="74"/>
    </row>
    <row r="910" spans="1:6">
      <c r="A910" s="66">
        <v>2130209</v>
      </c>
      <c r="B910" s="67">
        <f t="shared" si="23"/>
        <v>7</v>
      </c>
      <c r="C910" s="72" t="s">
        <v>678</v>
      </c>
      <c r="D910" s="73">
        <v>0</v>
      </c>
      <c r="E910" s="80"/>
      <c r="F910" s="74">
        <f>VLOOKUP(A910,[1]表三汇总表!$A$10:$D$607,4,0)/10000</f>
        <v>0</v>
      </c>
    </row>
    <row r="911" spans="1:6">
      <c r="A911" s="66">
        <v>2130211</v>
      </c>
      <c r="B911" s="67">
        <f t="shared" si="23"/>
        <v>7</v>
      </c>
      <c r="C911" s="72" t="s">
        <v>679</v>
      </c>
      <c r="D911" s="73">
        <v>0</v>
      </c>
      <c r="E911" s="80"/>
      <c r="F911" s="74"/>
    </row>
    <row r="912" spans="1:6">
      <c r="A912" s="66">
        <v>2130212</v>
      </c>
      <c r="B912" s="67">
        <f t="shared" si="23"/>
        <v>7</v>
      </c>
      <c r="C912" s="72" t="s">
        <v>680</v>
      </c>
      <c r="D912" s="73">
        <v>0</v>
      </c>
      <c r="E912" s="80"/>
      <c r="F912" s="74"/>
    </row>
    <row r="913" spans="1:6">
      <c r="A913" s="66">
        <v>2130213</v>
      </c>
      <c r="B913" s="67">
        <f t="shared" si="23"/>
        <v>7</v>
      </c>
      <c r="C913" s="72" t="s">
        <v>681</v>
      </c>
      <c r="D913" s="73">
        <v>0</v>
      </c>
      <c r="E913" s="80"/>
      <c r="F913" s="74">
        <f>VLOOKUP(A913,[1]表三汇总表!$A$10:$D$607,4,0)/10000</f>
        <v>0</v>
      </c>
    </row>
    <row r="914" spans="1:6">
      <c r="A914" s="66">
        <v>2130217</v>
      </c>
      <c r="B914" s="67">
        <f t="shared" si="23"/>
        <v>7</v>
      </c>
      <c r="C914" s="72" t="s">
        <v>682</v>
      </c>
      <c r="D914" s="73">
        <v>0</v>
      </c>
      <c r="E914" s="80"/>
      <c r="F914" s="74"/>
    </row>
    <row r="915" spans="1:6">
      <c r="A915" s="66">
        <v>2130220</v>
      </c>
      <c r="B915" s="67">
        <f t="shared" si="23"/>
        <v>7</v>
      </c>
      <c r="C915" s="72" t="s">
        <v>683</v>
      </c>
      <c r="D915" s="73">
        <v>0</v>
      </c>
      <c r="E915" s="80"/>
      <c r="F915" s="74"/>
    </row>
    <row r="916" spans="1:6">
      <c r="A916" s="66">
        <v>2130221</v>
      </c>
      <c r="B916" s="67">
        <f t="shared" si="23"/>
        <v>7</v>
      </c>
      <c r="C916" s="72" t="s">
        <v>684</v>
      </c>
      <c r="D916" s="73">
        <v>0</v>
      </c>
      <c r="E916" s="80"/>
      <c r="F916" s="74"/>
    </row>
    <row r="917" spans="1:6">
      <c r="A917" s="66">
        <v>2130223</v>
      </c>
      <c r="B917" s="67">
        <f t="shared" si="23"/>
        <v>7</v>
      </c>
      <c r="C917" s="72" t="s">
        <v>685</v>
      </c>
      <c r="D917" s="73">
        <v>0</v>
      </c>
      <c r="E917" s="80"/>
      <c r="F917" s="74"/>
    </row>
    <row r="918" spans="1:6">
      <c r="A918" s="66">
        <v>2130226</v>
      </c>
      <c r="B918" s="67">
        <f t="shared" si="23"/>
        <v>7</v>
      </c>
      <c r="C918" s="72" t="s">
        <v>686</v>
      </c>
      <c r="D918" s="73">
        <v>0</v>
      </c>
      <c r="E918" s="80"/>
      <c r="F918" s="74"/>
    </row>
    <row r="919" spans="1:6">
      <c r="A919" s="66">
        <v>2130227</v>
      </c>
      <c r="B919" s="67">
        <f t="shared" si="23"/>
        <v>7</v>
      </c>
      <c r="C919" s="72" t="s">
        <v>687</v>
      </c>
      <c r="D919" s="73">
        <v>0</v>
      </c>
      <c r="E919" s="80"/>
      <c r="F919" s="74"/>
    </row>
    <row r="920" spans="1:6">
      <c r="A920" s="66">
        <v>2130234</v>
      </c>
      <c r="B920" s="67">
        <f t="shared" si="23"/>
        <v>7</v>
      </c>
      <c r="C920" s="72" t="s">
        <v>688</v>
      </c>
      <c r="D920" s="73">
        <v>0</v>
      </c>
      <c r="E920" s="80"/>
      <c r="F920" s="74"/>
    </row>
    <row r="921" spans="1:6">
      <c r="A921" s="66">
        <v>2130236</v>
      </c>
      <c r="B921" s="67">
        <f t="shared" si="23"/>
        <v>7</v>
      </c>
      <c r="C921" s="72" t="s">
        <v>689</v>
      </c>
      <c r="D921" s="73">
        <v>0</v>
      </c>
      <c r="E921" s="80"/>
      <c r="F921" s="74"/>
    </row>
    <row r="922" spans="1:6">
      <c r="A922" s="66">
        <v>2130237</v>
      </c>
      <c r="B922" s="67">
        <f t="shared" si="23"/>
        <v>7</v>
      </c>
      <c r="C922" s="72" t="s">
        <v>658</v>
      </c>
      <c r="D922" s="73">
        <v>0</v>
      </c>
      <c r="E922" s="80"/>
      <c r="F922" s="74"/>
    </row>
    <row r="923" spans="1:6">
      <c r="A923" s="77">
        <v>2130238</v>
      </c>
      <c r="B923" s="67">
        <f t="shared" si="23"/>
        <v>7</v>
      </c>
      <c r="C923" s="79" t="s">
        <v>690</v>
      </c>
      <c r="D923" s="73">
        <v>0</v>
      </c>
      <c r="E923" s="80"/>
      <c r="F923" s="74"/>
    </row>
    <row r="924" spans="1:6">
      <c r="A924" s="66">
        <v>2130299</v>
      </c>
      <c r="B924" s="67">
        <f t="shared" si="23"/>
        <v>7</v>
      </c>
      <c r="C924" s="72" t="s">
        <v>691</v>
      </c>
      <c r="D924" s="73">
        <v>0</v>
      </c>
      <c r="E924" s="80"/>
      <c r="F924" s="74"/>
    </row>
    <row r="925" spans="1:6">
      <c r="A925" s="66">
        <v>21303</v>
      </c>
      <c r="B925" s="67">
        <f t="shared" si="23"/>
        <v>5</v>
      </c>
      <c r="C925" s="68" t="s">
        <v>692</v>
      </c>
      <c r="D925" s="84">
        <v>16365</v>
      </c>
      <c r="E925" s="80"/>
      <c r="F925" s="80">
        <f>SUM(F926:F952)</f>
        <v>1189.530288</v>
      </c>
    </row>
    <row r="926" spans="1:6">
      <c r="A926" s="66">
        <v>2130301</v>
      </c>
      <c r="B926" s="67">
        <f t="shared" si="23"/>
        <v>7</v>
      </c>
      <c r="C926" s="72" t="s">
        <v>10</v>
      </c>
      <c r="D926" s="73">
        <v>0</v>
      </c>
      <c r="E926" s="80"/>
      <c r="F926" s="74"/>
    </row>
    <row r="927" spans="1:6">
      <c r="A927" s="66">
        <v>2130302</v>
      </c>
      <c r="B927" s="67">
        <f t="shared" si="23"/>
        <v>7</v>
      </c>
      <c r="C927" s="72" t="s">
        <v>11</v>
      </c>
      <c r="D927" s="73">
        <v>1163</v>
      </c>
      <c r="E927" s="80"/>
      <c r="F927" s="74">
        <f>VLOOKUP(A927,[1]表三汇总表!$A$10:$D$607,4,0)/10000</f>
        <v>1189.530288</v>
      </c>
    </row>
    <row r="928" spans="1:6">
      <c r="A928" s="66">
        <v>2130303</v>
      </c>
      <c r="B928" s="67">
        <f t="shared" si="23"/>
        <v>7</v>
      </c>
      <c r="C928" s="72" t="s">
        <v>12</v>
      </c>
      <c r="D928" s="73">
        <v>0</v>
      </c>
      <c r="E928" s="80"/>
      <c r="F928" s="74"/>
    </row>
    <row r="929" spans="1:6">
      <c r="A929" s="66">
        <v>2130304</v>
      </c>
      <c r="B929" s="67">
        <f t="shared" si="23"/>
        <v>7</v>
      </c>
      <c r="C929" s="72" t="s">
        <v>693</v>
      </c>
      <c r="D929" s="73">
        <v>0</v>
      </c>
      <c r="E929" s="80"/>
      <c r="F929" s="74"/>
    </row>
    <row r="930" spans="1:6">
      <c r="A930" s="66">
        <v>2130305</v>
      </c>
      <c r="B930" s="67">
        <f t="shared" si="23"/>
        <v>7</v>
      </c>
      <c r="C930" s="72" t="s">
        <v>694</v>
      </c>
      <c r="D930" s="73">
        <v>0</v>
      </c>
      <c r="E930" s="80"/>
      <c r="F930" s="74"/>
    </row>
    <row r="931" spans="1:6">
      <c r="A931" s="66">
        <v>2130306</v>
      </c>
      <c r="B931" s="67">
        <f t="shared" si="23"/>
        <v>7</v>
      </c>
      <c r="C931" s="72" t="s">
        <v>695</v>
      </c>
      <c r="D931" s="73">
        <v>0</v>
      </c>
      <c r="E931" s="80"/>
      <c r="F931" s="74"/>
    </row>
    <row r="932" spans="1:6">
      <c r="A932" s="66">
        <v>2130307</v>
      </c>
      <c r="B932" s="67">
        <f t="shared" si="23"/>
        <v>7</v>
      </c>
      <c r="C932" s="72" t="s">
        <v>696</v>
      </c>
      <c r="D932" s="73">
        <v>0</v>
      </c>
      <c r="E932" s="80"/>
      <c r="F932" s="74"/>
    </row>
    <row r="933" spans="1:6">
      <c r="A933" s="66">
        <v>2130308</v>
      </c>
      <c r="B933" s="67">
        <f t="shared" si="23"/>
        <v>7</v>
      </c>
      <c r="C933" s="72" t="s">
        <v>697</v>
      </c>
      <c r="D933" s="73">
        <v>0</v>
      </c>
      <c r="E933" s="80"/>
      <c r="F933" s="74"/>
    </row>
    <row r="934" spans="1:6">
      <c r="A934" s="66">
        <v>2130309</v>
      </c>
      <c r="B934" s="67">
        <f t="shared" si="23"/>
        <v>7</v>
      </c>
      <c r="C934" s="72" t="s">
        <v>698</v>
      </c>
      <c r="D934" s="73">
        <v>0</v>
      </c>
      <c r="E934" s="80"/>
      <c r="F934" s="74"/>
    </row>
    <row r="935" spans="1:6">
      <c r="A935" s="66">
        <v>2130310</v>
      </c>
      <c r="B935" s="67">
        <f t="shared" si="23"/>
        <v>7</v>
      </c>
      <c r="C935" s="72" t="s">
        <v>699</v>
      </c>
      <c r="D935" s="73">
        <v>0</v>
      </c>
      <c r="E935" s="80"/>
      <c r="F935" s="74">
        <f>VLOOKUP(A935,[1]表三汇总表!$A$10:$D$607,4,0)/10000</f>
        <v>0</v>
      </c>
    </row>
    <row r="936" spans="1:6">
      <c r="A936" s="66">
        <v>2130311</v>
      </c>
      <c r="B936" s="67">
        <f t="shared" si="23"/>
        <v>7</v>
      </c>
      <c r="C936" s="72" t="s">
        <v>700</v>
      </c>
      <c r="D936" s="73">
        <v>0</v>
      </c>
      <c r="E936" s="80"/>
      <c r="F936" s="74"/>
    </row>
    <row r="937" spans="1:6">
      <c r="A937" s="66">
        <v>2130312</v>
      </c>
      <c r="B937" s="67">
        <f t="shared" si="23"/>
        <v>7</v>
      </c>
      <c r="C937" s="72" t="s">
        <v>701</v>
      </c>
      <c r="D937" s="73">
        <v>0</v>
      </c>
      <c r="E937" s="80"/>
      <c r="F937" s="74"/>
    </row>
    <row r="938" spans="1:6">
      <c r="A938" s="66">
        <v>2130313</v>
      </c>
      <c r="B938" s="67">
        <f t="shared" si="23"/>
        <v>7</v>
      </c>
      <c r="C938" s="72" t="s">
        <v>702</v>
      </c>
      <c r="D938" s="73">
        <v>0</v>
      </c>
      <c r="E938" s="80"/>
      <c r="F938" s="74"/>
    </row>
    <row r="939" spans="1:6">
      <c r="A939" s="66">
        <v>2130314</v>
      </c>
      <c r="B939" s="67">
        <f t="shared" si="23"/>
        <v>7</v>
      </c>
      <c r="C939" s="72" t="s">
        <v>703</v>
      </c>
      <c r="D939" s="73">
        <v>0</v>
      </c>
      <c r="E939" s="80"/>
      <c r="F939" s="74">
        <f>VLOOKUP(A939,[1]表三汇总表!$A$10:$D$607,4,0)/10000</f>
        <v>0</v>
      </c>
    </row>
    <row r="940" spans="1:6">
      <c r="A940" s="66">
        <v>2130315</v>
      </c>
      <c r="B940" s="67">
        <f t="shared" si="23"/>
        <v>7</v>
      </c>
      <c r="C940" s="72" t="s">
        <v>704</v>
      </c>
      <c r="D940" s="73">
        <v>0</v>
      </c>
      <c r="E940" s="80"/>
      <c r="F940" s="74"/>
    </row>
    <row r="941" spans="1:6">
      <c r="A941" s="66">
        <v>2130316</v>
      </c>
      <c r="B941" s="67">
        <f t="shared" si="23"/>
        <v>7</v>
      </c>
      <c r="C941" s="72" t="s">
        <v>705</v>
      </c>
      <c r="D941" s="73">
        <v>0</v>
      </c>
      <c r="E941" s="80"/>
      <c r="F941" s="74"/>
    </row>
    <row r="942" spans="1:6">
      <c r="A942" s="66">
        <v>2130317</v>
      </c>
      <c r="B942" s="67">
        <f t="shared" si="23"/>
        <v>7</v>
      </c>
      <c r="C942" s="72" t="s">
        <v>706</v>
      </c>
      <c r="D942" s="73">
        <v>0</v>
      </c>
      <c r="E942" s="80"/>
      <c r="F942" s="74"/>
    </row>
    <row r="943" spans="1:6">
      <c r="A943" s="66">
        <v>2130318</v>
      </c>
      <c r="B943" s="67">
        <f t="shared" si="23"/>
        <v>7</v>
      </c>
      <c r="C943" s="72" t="s">
        <v>707</v>
      </c>
      <c r="D943" s="73">
        <v>0</v>
      </c>
      <c r="E943" s="80"/>
      <c r="F943" s="74"/>
    </row>
    <row r="944" spans="1:6">
      <c r="A944" s="66">
        <v>2130319</v>
      </c>
      <c r="B944" s="67">
        <f t="shared" si="23"/>
        <v>7</v>
      </c>
      <c r="C944" s="72" t="s">
        <v>708</v>
      </c>
      <c r="D944" s="73">
        <v>0</v>
      </c>
      <c r="E944" s="80"/>
      <c r="F944" s="74"/>
    </row>
    <row r="945" spans="1:6">
      <c r="A945" s="66">
        <v>2130321</v>
      </c>
      <c r="B945" s="67">
        <f t="shared" si="23"/>
        <v>7</v>
      </c>
      <c r="C945" s="72" t="s">
        <v>709</v>
      </c>
      <c r="D945" s="73">
        <v>0</v>
      </c>
      <c r="E945" s="80"/>
      <c r="F945" s="74"/>
    </row>
    <row r="946" spans="1:6">
      <c r="A946" s="66">
        <v>2130322</v>
      </c>
      <c r="B946" s="67">
        <f t="shared" si="23"/>
        <v>7</v>
      </c>
      <c r="C946" s="72" t="s">
        <v>710</v>
      </c>
      <c r="D946" s="73">
        <v>0</v>
      </c>
      <c r="E946" s="80"/>
      <c r="F946" s="74"/>
    </row>
    <row r="947" spans="1:6">
      <c r="A947" s="66">
        <v>2130333</v>
      </c>
      <c r="B947" s="67">
        <f t="shared" si="23"/>
        <v>7</v>
      </c>
      <c r="C947" s="72" t="s">
        <v>685</v>
      </c>
      <c r="D947" s="73">
        <v>0</v>
      </c>
      <c r="E947" s="80"/>
      <c r="F947" s="74"/>
    </row>
    <row r="948" spans="1:6">
      <c r="A948" s="66">
        <v>2130334</v>
      </c>
      <c r="B948" s="67">
        <f t="shared" si="23"/>
        <v>7</v>
      </c>
      <c r="C948" s="72" t="s">
        <v>711</v>
      </c>
      <c r="D948" s="73">
        <v>0</v>
      </c>
      <c r="E948" s="80"/>
      <c r="F948" s="74"/>
    </row>
    <row r="949" spans="1:6">
      <c r="A949" s="66">
        <v>2130335</v>
      </c>
      <c r="B949" s="67">
        <f t="shared" si="23"/>
        <v>7</v>
      </c>
      <c r="C949" s="72" t="s">
        <v>712</v>
      </c>
      <c r="D949" s="73">
        <v>0</v>
      </c>
      <c r="E949" s="80"/>
      <c r="F949" s="74"/>
    </row>
    <row r="950" spans="1:6">
      <c r="A950" s="66">
        <v>2130336</v>
      </c>
      <c r="B950" s="67">
        <f t="shared" si="23"/>
        <v>7</v>
      </c>
      <c r="C950" s="72" t="s">
        <v>713</v>
      </c>
      <c r="D950" s="73">
        <v>0</v>
      </c>
      <c r="E950" s="80"/>
      <c r="F950" s="74"/>
    </row>
    <row r="951" spans="1:6">
      <c r="A951" s="66">
        <v>2130337</v>
      </c>
      <c r="B951" s="67">
        <f t="shared" si="23"/>
        <v>7</v>
      </c>
      <c r="C951" s="72" t="s">
        <v>714</v>
      </c>
      <c r="D951" s="73">
        <v>0</v>
      </c>
      <c r="E951" s="80"/>
      <c r="F951" s="74"/>
    </row>
    <row r="952" spans="1:6">
      <c r="A952" s="66">
        <v>2130399</v>
      </c>
      <c r="B952" s="67">
        <f t="shared" si="23"/>
        <v>7</v>
      </c>
      <c r="C952" s="72" t="s">
        <v>715</v>
      </c>
      <c r="D952" s="73">
        <v>15202</v>
      </c>
      <c r="E952" s="80"/>
      <c r="F952" s="74">
        <f>VLOOKUP(A952,[1]表三汇总表!$A$10:$D$607,4,0)/10000</f>
        <v>0</v>
      </c>
    </row>
    <row r="953" spans="1:6">
      <c r="A953" s="66">
        <v>21305</v>
      </c>
      <c r="B953" s="67">
        <f t="shared" si="23"/>
        <v>5</v>
      </c>
      <c r="C953" s="68" t="s">
        <v>716</v>
      </c>
      <c r="D953" s="84">
        <v>641</v>
      </c>
      <c r="E953" s="80"/>
      <c r="F953" s="80">
        <f>SUM(F954:F963)</f>
        <v>0</v>
      </c>
    </row>
    <row r="954" spans="1:6">
      <c r="A954" s="66">
        <v>2130501</v>
      </c>
      <c r="B954" s="67">
        <f t="shared" si="23"/>
        <v>7</v>
      </c>
      <c r="C954" s="72" t="s">
        <v>10</v>
      </c>
      <c r="D954" s="73">
        <v>0</v>
      </c>
      <c r="E954" s="80"/>
      <c r="F954" s="74"/>
    </row>
    <row r="955" spans="1:6">
      <c r="A955" s="66">
        <v>2130502</v>
      </c>
      <c r="B955" s="67">
        <f t="shared" si="23"/>
        <v>7</v>
      </c>
      <c r="C955" s="72" t="s">
        <v>11</v>
      </c>
      <c r="D955" s="73">
        <v>641</v>
      </c>
      <c r="E955" s="80"/>
      <c r="F955" s="74">
        <f>VLOOKUP(A955,[1]表三汇总表!$A$10:$D$607,4,0)/10000</f>
        <v>0</v>
      </c>
    </row>
    <row r="956" spans="1:6">
      <c r="A956" s="66">
        <v>2130503</v>
      </c>
      <c r="B956" s="67">
        <f t="shared" si="23"/>
        <v>7</v>
      </c>
      <c r="C956" s="72" t="s">
        <v>12</v>
      </c>
      <c r="D956" s="73">
        <v>0</v>
      </c>
      <c r="E956" s="80"/>
      <c r="F956" s="74"/>
    </row>
    <row r="957" spans="1:6">
      <c r="A957" s="66">
        <v>2130504</v>
      </c>
      <c r="B957" s="67">
        <f t="shared" si="23"/>
        <v>7</v>
      </c>
      <c r="C957" s="72" t="s">
        <v>717</v>
      </c>
      <c r="D957" s="73">
        <v>0</v>
      </c>
      <c r="E957" s="80"/>
      <c r="F957" s="74"/>
    </row>
    <row r="958" spans="1:6">
      <c r="A958" s="66">
        <v>2130505</v>
      </c>
      <c r="B958" s="67">
        <f t="shared" si="23"/>
        <v>7</v>
      </c>
      <c r="C958" s="72" t="s">
        <v>718</v>
      </c>
      <c r="D958" s="73">
        <v>0</v>
      </c>
      <c r="E958" s="80"/>
      <c r="F958" s="74"/>
    </row>
    <row r="959" spans="1:6">
      <c r="A959" s="66">
        <v>2130506</v>
      </c>
      <c r="B959" s="67">
        <f t="shared" si="23"/>
        <v>7</v>
      </c>
      <c r="C959" s="72" t="s">
        <v>719</v>
      </c>
      <c r="D959" s="73">
        <v>0</v>
      </c>
      <c r="E959" s="80"/>
      <c r="F959" s="74"/>
    </row>
    <row r="960" spans="1:6">
      <c r="A960" s="66">
        <v>2130507</v>
      </c>
      <c r="B960" s="67">
        <f t="shared" si="23"/>
        <v>7</v>
      </c>
      <c r="C960" s="72" t="s">
        <v>720</v>
      </c>
      <c r="D960" s="73">
        <v>0</v>
      </c>
      <c r="E960" s="80"/>
      <c r="F960" s="74"/>
    </row>
    <row r="961" spans="1:6">
      <c r="A961" s="66">
        <v>2130508</v>
      </c>
      <c r="B961" s="67">
        <f t="shared" si="23"/>
        <v>7</v>
      </c>
      <c r="C961" s="72" t="s">
        <v>721</v>
      </c>
      <c r="D961" s="73">
        <v>0</v>
      </c>
      <c r="E961" s="80"/>
      <c r="F961" s="74"/>
    </row>
    <row r="962" spans="1:6">
      <c r="A962" s="66">
        <v>2130550</v>
      </c>
      <c r="B962" s="67">
        <f t="shared" si="23"/>
        <v>7</v>
      </c>
      <c r="C962" s="72" t="s">
        <v>19</v>
      </c>
      <c r="D962" s="73">
        <v>0</v>
      </c>
      <c r="E962" s="80"/>
      <c r="F962" s="74"/>
    </row>
    <row r="963" spans="1:6">
      <c r="A963" s="66">
        <v>2130599</v>
      </c>
      <c r="B963" s="67">
        <f t="shared" si="23"/>
        <v>7</v>
      </c>
      <c r="C963" s="72" t="s">
        <v>722</v>
      </c>
      <c r="D963" s="73">
        <v>0</v>
      </c>
      <c r="E963" s="80"/>
      <c r="F963" s="74"/>
    </row>
    <row r="964" spans="1:6">
      <c r="A964" s="66">
        <v>21307</v>
      </c>
      <c r="B964" s="67">
        <f t="shared" si="23"/>
        <v>5</v>
      </c>
      <c r="C964" s="68" t="s">
        <v>723</v>
      </c>
      <c r="D964" s="84">
        <v>0</v>
      </c>
      <c r="E964" s="80"/>
      <c r="F964" s="80">
        <f>SUM(F965:F970)</f>
        <v>2694.456295</v>
      </c>
    </row>
    <row r="965" spans="1:6">
      <c r="A965" s="66">
        <v>2130701</v>
      </c>
      <c r="B965" s="67">
        <f t="shared" si="23"/>
        <v>7</v>
      </c>
      <c r="C965" s="72" t="s">
        <v>724</v>
      </c>
      <c r="D965" s="73">
        <v>0</v>
      </c>
      <c r="E965" s="80"/>
      <c r="F965" s="74">
        <f>VLOOKUP(A965,[1]表三汇总表!$A$10:$D$607,4,0)/10000</f>
        <v>0</v>
      </c>
    </row>
    <row r="966" spans="1:6">
      <c r="A966" s="66">
        <v>2130704</v>
      </c>
      <c r="B966" s="67">
        <f t="shared" si="23"/>
        <v>7</v>
      </c>
      <c r="C966" s="72" t="s">
        <v>725</v>
      </c>
      <c r="D966" s="73">
        <v>0</v>
      </c>
      <c r="E966" s="80"/>
      <c r="F966" s="74"/>
    </row>
    <row r="967" spans="1:6">
      <c r="A967" s="66">
        <v>2130705</v>
      </c>
      <c r="B967" s="67">
        <f t="shared" ref="B967:B1030" si="24">LEN(A967)</f>
        <v>7</v>
      </c>
      <c r="C967" s="72" t="s">
        <v>726</v>
      </c>
      <c r="D967" s="73">
        <v>0</v>
      </c>
      <c r="E967" s="80"/>
      <c r="F967" s="74"/>
    </row>
    <row r="968" spans="1:6">
      <c r="A968" s="66">
        <v>2130706</v>
      </c>
      <c r="B968" s="67">
        <f t="shared" si="24"/>
        <v>7</v>
      </c>
      <c r="C968" s="72" t="s">
        <v>727</v>
      </c>
      <c r="D968" s="73">
        <v>0</v>
      </c>
      <c r="E968" s="80"/>
      <c r="F968" s="74"/>
    </row>
    <row r="969" spans="1:6">
      <c r="A969" s="66">
        <v>2130707</v>
      </c>
      <c r="B969" s="67">
        <f t="shared" si="24"/>
        <v>7</v>
      </c>
      <c r="C969" s="72" t="s">
        <v>728</v>
      </c>
      <c r="D969" s="73">
        <v>0</v>
      </c>
      <c r="E969" s="80"/>
      <c r="F969" s="74"/>
    </row>
    <row r="970" spans="1:6">
      <c r="A970" s="66">
        <v>2130799</v>
      </c>
      <c r="B970" s="67">
        <f t="shared" si="24"/>
        <v>7</v>
      </c>
      <c r="C970" s="72" t="s">
        <v>729</v>
      </c>
      <c r="D970" s="73">
        <v>0</v>
      </c>
      <c r="E970" s="80"/>
      <c r="F970" s="74">
        <f>VLOOKUP(A970,[1]表三汇总表!$A$10:$D$607,4,0)/10000</f>
        <v>2694.456295</v>
      </c>
    </row>
    <row r="971" spans="1:6">
      <c r="A971" s="66">
        <v>21308</v>
      </c>
      <c r="B971" s="67">
        <f t="shared" si="24"/>
        <v>5</v>
      </c>
      <c r="C971" s="68" t="s">
        <v>730</v>
      </c>
      <c r="D971" s="84">
        <v>140</v>
      </c>
      <c r="E971" s="80"/>
      <c r="F971" s="80">
        <f>SUM(F972:F976)</f>
        <v>145</v>
      </c>
    </row>
    <row r="972" spans="1:6">
      <c r="A972" s="66">
        <v>2130801</v>
      </c>
      <c r="B972" s="67">
        <f t="shared" si="24"/>
        <v>7</v>
      </c>
      <c r="C972" s="72" t="s">
        <v>731</v>
      </c>
      <c r="D972" s="73">
        <v>0</v>
      </c>
      <c r="E972" s="80"/>
      <c r="F972" s="74"/>
    </row>
    <row r="973" spans="1:6">
      <c r="A973" s="66">
        <v>2130803</v>
      </c>
      <c r="B973" s="67">
        <f t="shared" si="24"/>
        <v>7</v>
      </c>
      <c r="C973" s="72" t="s">
        <v>732</v>
      </c>
      <c r="D973" s="73">
        <v>0</v>
      </c>
      <c r="E973" s="80"/>
      <c r="F973" s="74"/>
    </row>
    <row r="974" spans="1:6">
      <c r="A974" s="66">
        <v>2130804</v>
      </c>
      <c r="B974" s="67">
        <f t="shared" si="24"/>
        <v>7</v>
      </c>
      <c r="C974" s="72" t="s">
        <v>733</v>
      </c>
      <c r="D974" s="73">
        <v>90</v>
      </c>
      <c r="E974" s="80"/>
      <c r="F974" s="74">
        <f>VLOOKUP(A974,[1]表三汇总表!$A$10:$D$607,4,0)/10000</f>
        <v>95</v>
      </c>
    </row>
    <row r="975" spans="1:6">
      <c r="A975" s="66">
        <v>2130805</v>
      </c>
      <c r="B975" s="67">
        <f t="shared" si="24"/>
        <v>7</v>
      </c>
      <c r="C975" s="72" t="s">
        <v>734</v>
      </c>
      <c r="D975" s="73">
        <v>50</v>
      </c>
      <c r="E975" s="80"/>
      <c r="F975" s="74">
        <f>VLOOKUP(A975,[1]表三汇总表!$A$10:$D$607,4,0)/10000</f>
        <v>50</v>
      </c>
    </row>
    <row r="976" spans="1:6">
      <c r="A976" s="66">
        <v>2130899</v>
      </c>
      <c r="B976" s="67">
        <f t="shared" si="24"/>
        <v>7</v>
      </c>
      <c r="C976" s="72" t="s">
        <v>735</v>
      </c>
      <c r="D976" s="73">
        <v>0</v>
      </c>
      <c r="E976" s="80"/>
      <c r="F976" s="74"/>
    </row>
    <row r="977" spans="1:6">
      <c r="A977" s="66">
        <v>21309</v>
      </c>
      <c r="B977" s="67">
        <f t="shared" si="24"/>
        <v>5</v>
      </c>
      <c r="C977" s="68" t="s">
        <v>736</v>
      </c>
      <c r="D977" s="84">
        <v>0</v>
      </c>
      <c r="E977" s="80"/>
      <c r="F977" s="80">
        <f>SUM(F978:F979)</f>
        <v>0</v>
      </c>
    </row>
    <row r="978" spans="1:6">
      <c r="A978" s="66">
        <v>2130901</v>
      </c>
      <c r="B978" s="67">
        <f t="shared" si="24"/>
        <v>7</v>
      </c>
      <c r="C978" s="72" t="s">
        <v>737</v>
      </c>
      <c r="D978" s="73">
        <v>0</v>
      </c>
      <c r="E978" s="80"/>
      <c r="F978" s="74"/>
    </row>
    <row r="979" spans="1:6">
      <c r="A979" s="66">
        <v>2130999</v>
      </c>
      <c r="B979" s="67">
        <f t="shared" si="24"/>
        <v>7</v>
      </c>
      <c r="C979" s="72" t="s">
        <v>738</v>
      </c>
      <c r="D979" s="73">
        <v>0</v>
      </c>
      <c r="E979" s="80"/>
      <c r="F979" s="74"/>
    </row>
    <row r="980" spans="1:6">
      <c r="A980" s="66">
        <v>21399</v>
      </c>
      <c r="B980" s="67">
        <f t="shared" si="24"/>
        <v>5</v>
      </c>
      <c r="C980" s="68" t="s">
        <v>739</v>
      </c>
      <c r="D980" s="84">
        <v>0</v>
      </c>
      <c r="E980" s="80"/>
      <c r="F980" s="80">
        <f>SUM(F981:F982)</f>
        <v>5000</v>
      </c>
    </row>
    <row r="981" spans="1:6">
      <c r="A981" s="66">
        <v>2139901</v>
      </c>
      <c r="B981" s="67">
        <f t="shared" si="24"/>
        <v>7</v>
      </c>
      <c r="C981" s="72" t="s">
        <v>740</v>
      </c>
      <c r="D981" s="73">
        <v>0</v>
      </c>
      <c r="E981" s="80"/>
      <c r="F981" s="74"/>
    </row>
    <row r="982" spans="1:6">
      <c r="A982" s="66">
        <v>2139999</v>
      </c>
      <c r="B982" s="67">
        <f t="shared" si="24"/>
        <v>7</v>
      </c>
      <c r="C982" s="72" t="s">
        <v>741</v>
      </c>
      <c r="D982" s="73">
        <v>0</v>
      </c>
      <c r="E982" s="80"/>
      <c r="F982" s="74">
        <f>VLOOKUP(A982,[1]表三汇总表!$A$10:$D$607,4,0)/10000</f>
        <v>5000</v>
      </c>
    </row>
    <row r="983" spans="1:6">
      <c r="A983" s="66">
        <v>214</v>
      </c>
      <c r="B983" s="67">
        <f t="shared" si="24"/>
        <v>3</v>
      </c>
      <c r="C983" s="68" t="s">
        <v>742</v>
      </c>
      <c r="D983" s="84">
        <v>1065</v>
      </c>
      <c r="E983" s="80"/>
      <c r="F983" s="80">
        <f>F984+F1005+F1015+F1025+F1037</f>
        <v>4014.8777884</v>
      </c>
    </row>
    <row r="984" spans="1:6">
      <c r="A984" s="66">
        <v>21401</v>
      </c>
      <c r="B984" s="67">
        <f t="shared" si="24"/>
        <v>5</v>
      </c>
      <c r="C984" s="68" t="s">
        <v>743</v>
      </c>
      <c r="D984" s="84">
        <v>1065</v>
      </c>
      <c r="E984" s="80"/>
      <c r="F984" s="80">
        <f>SUM(F985:F1004)</f>
        <v>1014.8777884</v>
      </c>
    </row>
    <row r="985" spans="1:6">
      <c r="A985" s="66">
        <v>2140101</v>
      </c>
      <c r="B985" s="67">
        <f t="shared" si="24"/>
        <v>7</v>
      </c>
      <c r="C985" s="72" t="s">
        <v>10</v>
      </c>
      <c r="D985" s="73">
        <v>0</v>
      </c>
      <c r="E985" s="80"/>
      <c r="F985" s="74"/>
    </row>
    <row r="986" spans="1:6">
      <c r="A986" s="66">
        <v>2140102</v>
      </c>
      <c r="B986" s="67">
        <f t="shared" si="24"/>
        <v>7</v>
      </c>
      <c r="C986" s="72" t="s">
        <v>11</v>
      </c>
      <c r="D986" s="73">
        <v>1065</v>
      </c>
      <c r="E986" s="80"/>
      <c r="F986" s="74">
        <f>VLOOKUP(A986,[1]表三汇总表!$A$10:$D$607,4,0)/10000</f>
        <v>1014.8777884</v>
      </c>
    </row>
    <row r="987" spans="1:6">
      <c r="A987" s="66">
        <v>2140103</v>
      </c>
      <c r="B987" s="67">
        <f t="shared" si="24"/>
        <v>7</v>
      </c>
      <c r="C987" s="72" t="s">
        <v>12</v>
      </c>
      <c r="D987" s="73">
        <v>0</v>
      </c>
      <c r="E987" s="80"/>
      <c r="F987" s="74"/>
    </row>
    <row r="988" spans="1:6">
      <c r="A988" s="66">
        <v>2140104</v>
      </c>
      <c r="B988" s="67">
        <f t="shared" si="24"/>
        <v>7</v>
      </c>
      <c r="C988" s="72" t="s">
        <v>744</v>
      </c>
      <c r="D988" s="73">
        <v>0</v>
      </c>
      <c r="E988" s="80"/>
      <c r="F988" s="74"/>
    </row>
    <row r="989" spans="1:6">
      <c r="A989" s="66">
        <v>2140106</v>
      </c>
      <c r="B989" s="67">
        <f t="shared" si="24"/>
        <v>7</v>
      </c>
      <c r="C989" s="72" t="s">
        <v>745</v>
      </c>
      <c r="D989" s="73">
        <v>0</v>
      </c>
      <c r="E989" s="80"/>
      <c r="F989" s="74"/>
    </row>
    <row r="990" spans="1:6">
      <c r="A990" s="66">
        <v>2140109</v>
      </c>
      <c r="B990" s="67">
        <f t="shared" si="24"/>
        <v>7</v>
      </c>
      <c r="C990" s="72" t="s">
        <v>746</v>
      </c>
      <c r="D990" s="73">
        <v>0</v>
      </c>
      <c r="E990" s="80"/>
      <c r="F990" s="74"/>
    </row>
    <row r="991" spans="1:6">
      <c r="A991" s="66">
        <v>2140110</v>
      </c>
      <c r="B991" s="67">
        <f t="shared" si="24"/>
        <v>7</v>
      </c>
      <c r="C991" s="72" t="s">
        <v>747</v>
      </c>
      <c r="D991" s="73">
        <v>0</v>
      </c>
      <c r="E991" s="80"/>
      <c r="F991" s="74"/>
    </row>
    <row r="992" spans="1:6">
      <c r="A992" s="66">
        <v>2140112</v>
      </c>
      <c r="B992" s="67">
        <f t="shared" si="24"/>
        <v>7</v>
      </c>
      <c r="C992" s="72" t="s">
        <v>748</v>
      </c>
      <c r="D992" s="73">
        <v>0</v>
      </c>
      <c r="E992" s="80"/>
      <c r="F992" s="74"/>
    </row>
    <row r="993" spans="1:6">
      <c r="A993" s="66">
        <v>2140114</v>
      </c>
      <c r="B993" s="67">
        <f t="shared" si="24"/>
        <v>7</v>
      </c>
      <c r="C993" s="72" t="s">
        <v>749</v>
      </c>
      <c r="D993" s="73">
        <v>0</v>
      </c>
      <c r="E993" s="80"/>
      <c r="F993" s="74"/>
    </row>
    <row r="994" spans="1:6">
      <c r="A994" s="66">
        <v>2140122</v>
      </c>
      <c r="B994" s="67">
        <f t="shared" si="24"/>
        <v>7</v>
      </c>
      <c r="C994" s="72" t="s">
        <v>750</v>
      </c>
      <c r="D994" s="73">
        <v>0</v>
      </c>
      <c r="E994" s="80"/>
      <c r="F994" s="74"/>
    </row>
    <row r="995" spans="1:6">
      <c r="A995" s="66">
        <v>2140123</v>
      </c>
      <c r="B995" s="67">
        <f t="shared" si="24"/>
        <v>7</v>
      </c>
      <c r="C995" s="72" t="s">
        <v>751</v>
      </c>
      <c r="D995" s="73">
        <v>0</v>
      </c>
      <c r="E995" s="80"/>
      <c r="F995" s="74"/>
    </row>
    <row r="996" spans="1:6">
      <c r="A996" s="66">
        <v>2140127</v>
      </c>
      <c r="B996" s="67">
        <f t="shared" si="24"/>
        <v>7</v>
      </c>
      <c r="C996" s="72" t="s">
        <v>752</v>
      </c>
      <c r="D996" s="73">
        <v>0</v>
      </c>
      <c r="E996" s="80"/>
      <c r="F996" s="74"/>
    </row>
    <row r="997" spans="1:6">
      <c r="A997" s="66">
        <v>2140128</v>
      </c>
      <c r="B997" s="67">
        <f t="shared" si="24"/>
        <v>7</v>
      </c>
      <c r="C997" s="72" t="s">
        <v>753</v>
      </c>
      <c r="D997" s="73">
        <v>0</v>
      </c>
      <c r="E997" s="80"/>
      <c r="F997" s="74"/>
    </row>
    <row r="998" spans="1:6">
      <c r="A998" s="66">
        <v>2140129</v>
      </c>
      <c r="B998" s="67">
        <f t="shared" si="24"/>
        <v>7</v>
      </c>
      <c r="C998" s="72" t="s">
        <v>754</v>
      </c>
      <c r="D998" s="73">
        <v>0</v>
      </c>
      <c r="E998" s="80"/>
      <c r="F998" s="74"/>
    </row>
    <row r="999" spans="1:6">
      <c r="A999" s="66">
        <v>2140130</v>
      </c>
      <c r="B999" s="67">
        <f t="shared" si="24"/>
        <v>7</v>
      </c>
      <c r="C999" s="72" t="s">
        <v>755</v>
      </c>
      <c r="D999" s="73">
        <v>0</v>
      </c>
      <c r="E999" s="80"/>
      <c r="F999" s="74"/>
    </row>
    <row r="1000" spans="1:6">
      <c r="A1000" s="66">
        <v>2140131</v>
      </c>
      <c r="B1000" s="67">
        <f t="shared" si="24"/>
        <v>7</v>
      </c>
      <c r="C1000" s="72" t="s">
        <v>756</v>
      </c>
      <c r="D1000" s="73">
        <v>0</v>
      </c>
      <c r="E1000" s="80"/>
      <c r="F1000" s="74"/>
    </row>
    <row r="1001" spans="1:6">
      <c r="A1001" s="66">
        <v>2140133</v>
      </c>
      <c r="B1001" s="67">
        <f t="shared" si="24"/>
        <v>7</v>
      </c>
      <c r="C1001" s="72" t="s">
        <v>757</v>
      </c>
      <c r="D1001" s="73">
        <v>0</v>
      </c>
      <c r="E1001" s="80"/>
      <c r="F1001" s="74"/>
    </row>
    <row r="1002" spans="1:6">
      <c r="A1002" s="66">
        <v>2140136</v>
      </c>
      <c r="B1002" s="67">
        <f t="shared" si="24"/>
        <v>7</v>
      </c>
      <c r="C1002" s="72" t="s">
        <v>758</v>
      </c>
      <c r="D1002" s="73">
        <v>0</v>
      </c>
      <c r="E1002" s="80"/>
      <c r="F1002" s="74"/>
    </row>
    <row r="1003" spans="1:6">
      <c r="A1003" s="66">
        <v>2140138</v>
      </c>
      <c r="B1003" s="67">
        <f t="shared" si="24"/>
        <v>7</v>
      </c>
      <c r="C1003" s="72" t="s">
        <v>759</v>
      </c>
      <c r="D1003" s="73">
        <v>0</v>
      </c>
      <c r="E1003" s="80"/>
      <c r="F1003" s="74"/>
    </row>
    <row r="1004" spans="1:6">
      <c r="A1004" s="66">
        <v>2140199</v>
      </c>
      <c r="B1004" s="67">
        <f t="shared" si="24"/>
        <v>7</v>
      </c>
      <c r="C1004" s="72" t="s">
        <v>760</v>
      </c>
      <c r="D1004" s="73">
        <v>0</v>
      </c>
      <c r="E1004" s="80"/>
      <c r="F1004" s="74"/>
    </row>
    <row r="1005" spans="1:6">
      <c r="A1005" s="66">
        <v>21402</v>
      </c>
      <c r="B1005" s="67">
        <f t="shared" si="24"/>
        <v>5</v>
      </c>
      <c r="C1005" s="68" t="s">
        <v>761</v>
      </c>
      <c r="D1005" s="84">
        <v>0</v>
      </c>
      <c r="E1005" s="80"/>
      <c r="F1005" s="80">
        <f>SUM(F1006:F1014)</f>
        <v>0</v>
      </c>
    </row>
    <row r="1006" spans="1:6">
      <c r="A1006" s="66">
        <v>2140201</v>
      </c>
      <c r="B1006" s="67">
        <f t="shared" si="24"/>
        <v>7</v>
      </c>
      <c r="C1006" s="72" t="s">
        <v>10</v>
      </c>
      <c r="D1006" s="73">
        <v>0</v>
      </c>
      <c r="E1006" s="80"/>
      <c r="F1006" s="74"/>
    </row>
    <row r="1007" spans="1:6">
      <c r="A1007" s="66">
        <v>2140202</v>
      </c>
      <c r="B1007" s="67">
        <f t="shared" si="24"/>
        <v>7</v>
      </c>
      <c r="C1007" s="72" t="s">
        <v>11</v>
      </c>
      <c r="D1007" s="73">
        <v>0</v>
      </c>
      <c r="E1007" s="80"/>
      <c r="F1007" s="74"/>
    </row>
    <row r="1008" spans="1:6">
      <c r="A1008" s="66">
        <v>2140203</v>
      </c>
      <c r="B1008" s="67">
        <f t="shared" si="24"/>
        <v>7</v>
      </c>
      <c r="C1008" s="72" t="s">
        <v>12</v>
      </c>
      <c r="D1008" s="73">
        <v>0</v>
      </c>
      <c r="E1008" s="80"/>
      <c r="F1008" s="74"/>
    </row>
    <row r="1009" spans="1:6">
      <c r="A1009" s="66">
        <v>2140204</v>
      </c>
      <c r="B1009" s="67">
        <f t="shared" si="24"/>
        <v>7</v>
      </c>
      <c r="C1009" s="72" t="s">
        <v>762</v>
      </c>
      <c r="D1009" s="73">
        <v>0</v>
      </c>
      <c r="E1009" s="80"/>
      <c r="F1009" s="74"/>
    </row>
    <row r="1010" spans="1:6">
      <c r="A1010" s="66">
        <v>2140205</v>
      </c>
      <c r="B1010" s="67">
        <f t="shared" si="24"/>
        <v>7</v>
      </c>
      <c r="C1010" s="72" t="s">
        <v>763</v>
      </c>
      <c r="D1010" s="73">
        <v>0</v>
      </c>
      <c r="E1010" s="80"/>
      <c r="F1010" s="74"/>
    </row>
    <row r="1011" spans="1:6">
      <c r="A1011" s="66">
        <v>2140206</v>
      </c>
      <c r="B1011" s="67">
        <f t="shared" si="24"/>
        <v>7</v>
      </c>
      <c r="C1011" s="72" t="s">
        <v>764</v>
      </c>
      <c r="D1011" s="73">
        <v>0</v>
      </c>
      <c r="E1011" s="80"/>
      <c r="F1011" s="74"/>
    </row>
    <row r="1012" spans="1:6">
      <c r="A1012" s="66">
        <v>2140207</v>
      </c>
      <c r="B1012" s="67">
        <f t="shared" si="24"/>
        <v>7</v>
      </c>
      <c r="C1012" s="72" t="s">
        <v>765</v>
      </c>
      <c r="D1012" s="73">
        <v>0</v>
      </c>
      <c r="E1012" s="80"/>
      <c r="F1012" s="74"/>
    </row>
    <row r="1013" spans="1:6">
      <c r="A1013" s="66">
        <v>2140208</v>
      </c>
      <c r="B1013" s="67">
        <f t="shared" si="24"/>
        <v>7</v>
      </c>
      <c r="C1013" s="72" t="s">
        <v>766</v>
      </c>
      <c r="D1013" s="73">
        <v>0</v>
      </c>
      <c r="E1013" s="80"/>
      <c r="F1013" s="74"/>
    </row>
    <row r="1014" spans="1:6">
      <c r="A1014" s="66">
        <v>2140299</v>
      </c>
      <c r="B1014" s="67">
        <f t="shared" si="24"/>
        <v>7</v>
      </c>
      <c r="C1014" s="72" t="s">
        <v>767</v>
      </c>
      <c r="D1014" s="73">
        <v>0</v>
      </c>
      <c r="E1014" s="80"/>
      <c r="F1014" s="74"/>
    </row>
    <row r="1015" spans="1:6">
      <c r="A1015" s="66">
        <v>21403</v>
      </c>
      <c r="B1015" s="67">
        <f t="shared" si="24"/>
        <v>5</v>
      </c>
      <c r="C1015" s="68" t="s">
        <v>768</v>
      </c>
      <c r="D1015" s="84">
        <v>0</v>
      </c>
      <c r="E1015" s="80"/>
      <c r="F1015" s="80">
        <f>SUM(F1016:F1024)</f>
        <v>0</v>
      </c>
    </row>
    <row r="1016" spans="1:6">
      <c r="A1016" s="66">
        <v>2140301</v>
      </c>
      <c r="B1016" s="67">
        <f t="shared" si="24"/>
        <v>7</v>
      </c>
      <c r="C1016" s="72" t="s">
        <v>10</v>
      </c>
      <c r="D1016" s="73">
        <v>0</v>
      </c>
      <c r="E1016" s="80"/>
      <c r="F1016" s="74"/>
    </row>
    <row r="1017" spans="1:6">
      <c r="A1017" s="66">
        <v>2140302</v>
      </c>
      <c r="B1017" s="67">
        <f t="shared" si="24"/>
        <v>7</v>
      </c>
      <c r="C1017" s="72" t="s">
        <v>11</v>
      </c>
      <c r="D1017" s="73">
        <v>0</v>
      </c>
      <c r="E1017" s="80"/>
      <c r="F1017" s="74"/>
    </row>
    <row r="1018" spans="1:6">
      <c r="A1018" s="66">
        <v>2140303</v>
      </c>
      <c r="B1018" s="67">
        <f t="shared" si="24"/>
        <v>7</v>
      </c>
      <c r="C1018" s="72" t="s">
        <v>12</v>
      </c>
      <c r="D1018" s="73">
        <v>0</v>
      </c>
      <c r="E1018" s="80"/>
      <c r="F1018" s="74"/>
    </row>
    <row r="1019" spans="1:6">
      <c r="A1019" s="66">
        <v>2140304</v>
      </c>
      <c r="B1019" s="67">
        <f t="shared" si="24"/>
        <v>7</v>
      </c>
      <c r="C1019" s="72" t="s">
        <v>769</v>
      </c>
      <c r="D1019" s="73">
        <v>0</v>
      </c>
      <c r="E1019" s="80"/>
      <c r="F1019" s="74"/>
    </row>
    <row r="1020" spans="1:6">
      <c r="A1020" s="66">
        <v>2140305</v>
      </c>
      <c r="B1020" s="67">
        <f t="shared" si="24"/>
        <v>7</v>
      </c>
      <c r="C1020" s="72" t="s">
        <v>770</v>
      </c>
      <c r="D1020" s="73">
        <v>0</v>
      </c>
      <c r="E1020" s="80"/>
      <c r="F1020" s="74"/>
    </row>
    <row r="1021" spans="1:6">
      <c r="A1021" s="66">
        <v>2140306</v>
      </c>
      <c r="B1021" s="67">
        <f t="shared" si="24"/>
        <v>7</v>
      </c>
      <c r="C1021" s="72" t="s">
        <v>771</v>
      </c>
      <c r="D1021" s="73">
        <v>0</v>
      </c>
      <c r="E1021" s="80"/>
      <c r="F1021" s="74"/>
    </row>
    <row r="1022" spans="1:6">
      <c r="A1022" s="66">
        <v>2140307</v>
      </c>
      <c r="B1022" s="67">
        <f t="shared" si="24"/>
        <v>7</v>
      </c>
      <c r="C1022" s="72" t="s">
        <v>772</v>
      </c>
      <c r="D1022" s="73">
        <v>0</v>
      </c>
      <c r="E1022" s="80"/>
      <c r="F1022" s="74"/>
    </row>
    <row r="1023" spans="1:6">
      <c r="A1023" s="66">
        <v>2140308</v>
      </c>
      <c r="B1023" s="67">
        <f t="shared" si="24"/>
        <v>7</v>
      </c>
      <c r="C1023" s="72" t="s">
        <v>773</v>
      </c>
      <c r="D1023" s="73">
        <v>0</v>
      </c>
      <c r="E1023" s="80"/>
      <c r="F1023" s="74"/>
    </row>
    <row r="1024" spans="1:6">
      <c r="A1024" s="66">
        <v>2140399</v>
      </c>
      <c r="B1024" s="67">
        <f t="shared" si="24"/>
        <v>7</v>
      </c>
      <c r="C1024" s="72" t="s">
        <v>774</v>
      </c>
      <c r="D1024" s="73">
        <v>0</v>
      </c>
      <c r="E1024" s="80"/>
      <c r="F1024" s="74"/>
    </row>
    <row r="1025" spans="1:6">
      <c r="A1025" s="66">
        <v>21405</v>
      </c>
      <c r="B1025" s="67">
        <f t="shared" si="24"/>
        <v>5</v>
      </c>
      <c r="C1025" s="68" t="s">
        <v>775</v>
      </c>
      <c r="D1025" s="84">
        <v>0</v>
      </c>
      <c r="E1025" s="80"/>
      <c r="F1025" s="80">
        <f>SUM(F1026:F1031)</f>
        <v>0</v>
      </c>
    </row>
    <row r="1026" spans="1:6">
      <c r="A1026" s="66">
        <v>2140501</v>
      </c>
      <c r="B1026" s="67">
        <f t="shared" si="24"/>
        <v>7</v>
      </c>
      <c r="C1026" s="72" t="s">
        <v>10</v>
      </c>
      <c r="D1026" s="73">
        <v>0</v>
      </c>
      <c r="E1026" s="80"/>
      <c r="F1026" s="74"/>
    </row>
    <row r="1027" spans="1:6">
      <c r="A1027" s="66">
        <v>2140502</v>
      </c>
      <c r="B1027" s="67">
        <f t="shared" si="24"/>
        <v>7</v>
      </c>
      <c r="C1027" s="72" t="s">
        <v>11</v>
      </c>
      <c r="D1027" s="73">
        <v>0</v>
      </c>
      <c r="E1027" s="80"/>
      <c r="F1027" s="74"/>
    </row>
    <row r="1028" spans="1:6">
      <c r="A1028" s="66">
        <v>2140503</v>
      </c>
      <c r="B1028" s="67">
        <f t="shared" si="24"/>
        <v>7</v>
      </c>
      <c r="C1028" s="72" t="s">
        <v>12</v>
      </c>
      <c r="D1028" s="73">
        <v>0</v>
      </c>
      <c r="E1028" s="80"/>
      <c r="F1028" s="74"/>
    </row>
    <row r="1029" spans="1:6">
      <c r="A1029" s="66">
        <v>2140504</v>
      </c>
      <c r="B1029" s="67">
        <f t="shared" si="24"/>
        <v>7</v>
      </c>
      <c r="C1029" s="72" t="s">
        <v>766</v>
      </c>
      <c r="D1029" s="73">
        <v>0</v>
      </c>
      <c r="E1029" s="80"/>
      <c r="F1029" s="74"/>
    </row>
    <row r="1030" spans="1:6">
      <c r="A1030" s="66">
        <v>2140505</v>
      </c>
      <c r="B1030" s="67">
        <f t="shared" si="24"/>
        <v>7</v>
      </c>
      <c r="C1030" s="72" t="s">
        <v>776</v>
      </c>
      <c r="D1030" s="73">
        <v>0</v>
      </c>
      <c r="E1030" s="80"/>
      <c r="F1030" s="74"/>
    </row>
    <row r="1031" spans="1:6">
      <c r="A1031" s="66">
        <v>2140599</v>
      </c>
      <c r="B1031" s="67">
        <f t="shared" ref="B1031:B1094" si="25">LEN(A1031)</f>
        <v>7</v>
      </c>
      <c r="C1031" s="72" t="s">
        <v>777</v>
      </c>
      <c r="D1031" s="73">
        <v>0</v>
      </c>
      <c r="E1031" s="80"/>
      <c r="F1031" s="74"/>
    </row>
    <row r="1032" spans="1:6">
      <c r="A1032" s="66">
        <v>21406</v>
      </c>
      <c r="B1032" s="67">
        <f t="shared" si="25"/>
        <v>5</v>
      </c>
      <c r="C1032" s="85" t="s">
        <v>778</v>
      </c>
      <c r="D1032" s="84"/>
      <c r="E1032" s="80"/>
      <c r="F1032" s="80"/>
    </row>
    <row r="1033" spans="1:6">
      <c r="A1033" s="66">
        <v>2140601</v>
      </c>
      <c r="B1033" s="67">
        <f t="shared" si="25"/>
        <v>7</v>
      </c>
      <c r="C1033" s="76" t="s">
        <v>779</v>
      </c>
      <c r="D1033" s="73">
        <v>0</v>
      </c>
      <c r="E1033" s="80"/>
      <c r="F1033" s="74"/>
    </row>
    <row r="1034" spans="1:6">
      <c r="A1034" s="66">
        <v>2140602</v>
      </c>
      <c r="B1034" s="67">
        <f t="shared" si="25"/>
        <v>7</v>
      </c>
      <c r="C1034" s="76" t="s">
        <v>780</v>
      </c>
      <c r="D1034" s="73">
        <v>0</v>
      </c>
      <c r="E1034" s="80"/>
      <c r="F1034" s="74"/>
    </row>
    <row r="1035" spans="1:6">
      <c r="A1035" s="66">
        <v>2140603</v>
      </c>
      <c r="B1035" s="67">
        <f t="shared" si="25"/>
        <v>7</v>
      </c>
      <c r="C1035" s="76" t="s">
        <v>781</v>
      </c>
      <c r="D1035" s="73">
        <v>0</v>
      </c>
      <c r="E1035" s="80"/>
      <c r="F1035" s="74"/>
    </row>
    <row r="1036" spans="1:6">
      <c r="A1036" s="66">
        <v>2140699</v>
      </c>
      <c r="B1036" s="67">
        <f t="shared" si="25"/>
        <v>7</v>
      </c>
      <c r="C1036" s="76" t="s">
        <v>782</v>
      </c>
      <c r="D1036" s="73">
        <v>0</v>
      </c>
      <c r="E1036" s="80"/>
      <c r="F1036" s="74"/>
    </row>
    <row r="1037" spans="1:6">
      <c r="A1037" s="66">
        <v>21499</v>
      </c>
      <c r="B1037" s="67">
        <f t="shared" si="25"/>
        <v>5</v>
      </c>
      <c r="C1037" s="68" t="s">
        <v>783</v>
      </c>
      <c r="D1037" s="84">
        <v>0</v>
      </c>
      <c r="E1037" s="80"/>
      <c r="F1037" s="80">
        <f>SUM(F1038:F1039)</f>
        <v>3000</v>
      </c>
    </row>
    <row r="1038" spans="1:6">
      <c r="A1038" s="66">
        <v>2149901</v>
      </c>
      <c r="B1038" s="67">
        <f t="shared" si="25"/>
        <v>7</v>
      </c>
      <c r="C1038" s="72" t="s">
        <v>784</v>
      </c>
      <c r="D1038" s="73">
        <v>0</v>
      </c>
      <c r="E1038" s="80"/>
      <c r="F1038" s="74"/>
    </row>
    <row r="1039" spans="1:6">
      <c r="A1039" s="66">
        <v>2149999</v>
      </c>
      <c r="B1039" s="67">
        <f t="shared" si="25"/>
        <v>7</v>
      </c>
      <c r="C1039" s="72" t="s">
        <v>785</v>
      </c>
      <c r="D1039" s="73">
        <v>0</v>
      </c>
      <c r="E1039" s="80"/>
      <c r="F1039" s="74">
        <f>VLOOKUP(A1039,[1]表三汇总表!$A$10:$D$607,4,0)/10000</f>
        <v>3000</v>
      </c>
    </row>
    <row r="1040" spans="1:6">
      <c r="A1040" s="66">
        <v>215</v>
      </c>
      <c r="B1040" s="67">
        <f t="shared" si="25"/>
        <v>3</v>
      </c>
      <c r="C1040" s="68" t="s">
        <v>786</v>
      </c>
      <c r="D1040" s="84">
        <v>15828</v>
      </c>
      <c r="E1040" s="80"/>
      <c r="F1040" s="80">
        <f>F1041+F1051+F1067+F1072+F1083+F1090+F1098</f>
        <v>3831.62327</v>
      </c>
    </row>
    <row r="1041" spans="1:6">
      <c r="A1041" s="66">
        <v>21501</v>
      </c>
      <c r="B1041" s="67">
        <f t="shared" si="25"/>
        <v>5</v>
      </c>
      <c r="C1041" s="68" t="s">
        <v>787</v>
      </c>
      <c r="D1041" s="84">
        <v>828</v>
      </c>
      <c r="E1041" s="80"/>
      <c r="F1041" s="80">
        <f>SUM(F1042:F1050)</f>
        <v>831.62327</v>
      </c>
    </row>
    <row r="1042" spans="1:6">
      <c r="A1042" s="66">
        <v>2150101</v>
      </c>
      <c r="B1042" s="67">
        <f t="shared" si="25"/>
        <v>7</v>
      </c>
      <c r="C1042" s="72" t="s">
        <v>10</v>
      </c>
      <c r="D1042" s="73">
        <v>0</v>
      </c>
      <c r="E1042" s="80"/>
      <c r="F1042" s="74"/>
    </row>
    <row r="1043" spans="1:6">
      <c r="A1043" s="66">
        <v>2150102</v>
      </c>
      <c r="B1043" s="67">
        <f t="shared" si="25"/>
        <v>7</v>
      </c>
      <c r="C1043" s="72" t="s">
        <v>11</v>
      </c>
      <c r="D1043" s="73">
        <v>828</v>
      </c>
      <c r="E1043" s="80"/>
      <c r="F1043" s="74">
        <f>VLOOKUP(A1043,[1]表三汇总表!$A$10:$D$607,4,0)/10000</f>
        <v>831.62327</v>
      </c>
    </row>
    <row r="1044" spans="1:6">
      <c r="A1044" s="66">
        <v>2150103</v>
      </c>
      <c r="B1044" s="67">
        <f t="shared" si="25"/>
        <v>7</v>
      </c>
      <c r="C1044" s="72" t="s">
        <v>12</v>
      </c>
      <c r="D1044" s="73">
        <v>0</v>
      </c>
      <c r="E1044" s="80"/>
      <c r="F1044" s="74"/>
    </row>
    <row r="1045" spans="1:6">
      <c r="A1045" s="66">
        <v>2150104</v>
      </c>
      <c r="B1045" s="67">
        <f t="shared" si="25"/>
        <v>7</v>
      </c>
      <c r="C1045" s="72" t="s">
        <v>788</v>
      </c>
      <c r="D1045" s="73">
        <v>0</v>
      </c>
      <c r="E1045" s="80"/>
      <c r="F1045" s="74"/>
    </row>
    <row r="1046" spans="1:6">
      <c r="A1046" s="66">
        <v>2150105</v>
      </c>
      <c r="B1046" s="67">
        <f t="shared" si="25"/>
        <v>7</v>
      </c>
      <c r="C1046" s="72" t="s">
        <v>789</v>
      </c>
      <c r="D1046" s="73">
        <v>0</v>
      </c>
      <c r="E1046" s="80"/>
      <c r="F1046" s="74"/>
    </row>
    <row r="1047" spans="1:6">
      <c r="A1047" s="66">
        <v>2150106</v>
      </c>
      <c r="B1047" s="67">
        <f t="shared" si="25"/>
        <v>7</v>
      </c>
      <c r="C1047" s="72" t="s">
        <v>790</v>
      </c>
      <c r="D1047" s="73">
        <v>0</v>
      </c>
      <c r="E1047" s="80"/>
      <c r="F1047" s="74"/>
    </row>
    <row r="1048" spans="1:6">
      <c r="A1048" s="66">
        <v>2150107</v>
      </c>
      <c r="B1048" s="67">
        <f t="shared" si="25"/>
        <v>7</v>
      </c>
      <c r="C1048" s="72" t="s">
        <v>791</v>
      </c>
      <c r="D1048" s="73">
        <v>0</v>
      </c>
      <c r="E1048" s="80"/>
      <c r="F1048" s="74"/>
    </row>
    <row r="1049" spans="1:6">
      <c r="A1049" s="66">
        <v>2150108</v>
      </c>
      <c r="B1049" s="67">
        <f t="shared" si="25"/>
        <v>7</v>
      </c>
      <c r="C1049" s="72" t="s">
        <v>792</v>
      </c>
      <c r="D1049" s="73">
        <v>0</v>
      </c>
      <c r="E1049" s="80"/>
      <c r="F1049" s="74"/>
    </row>
    <row r="1050" spans="1:6">
      <c r="A1050" s="66">
        <v>2150199</v>
      </c>
      <c r="B1050" s="67">
        <f t="shared" si="25"/>
        <v>7</v>
      </c>
      <c r="C1050" s="72" t="s">
        <v>793</v>
      </c>
      <c r="D1050" s="73">
        <v>0</v>
      </c>
      <c r="E1050" s="80"/>
      <c r="F1050" s="74"/>
    </row>
    <row r="1051" spans="1:6">
      <c r="A1051" s="66">
        <v>21502</v>
      </c>
      <c r="B1051" s="67">
        <f t="shared" si="25"/>
        <v>5</v>
      </c>
      <c r="C1051" s="68" t="s">
        <v>794</v>
      </c>
      <c r="D1051" s="84">
        <v>0</v>
      </c>
      <c r="E1051" s="80"/>
      <c r="F1051" s="80">
        <f>SUM(F1052:F1066)</f>
        <v>0</v>
      </c>
    </row>
    <row r="1052" spans="1:6">
      <c r="A1052" s="66">
        <v>2150201</v>
      </c>
      <c r="B1052" s="67">
        <f t="shared" si="25"/>
        <v>7</v>
      </c>
      <c r="C1052" s="72" t="s">
        <v>10</v>
      </c>
      <c r="D1052" s="73">
        <v>0</v>
      </c>
      <c r="E1052" s="80"/>
      <c r="F1052" s="74"/>
    </row>
    <row r="1053" spans="1:6">
      <c r="A1053" s="66">
        <v>2150202</v>
      </c>
      <c r="B1053" s="67">
        <f t="shared" si="25"/>
        <v>7</v>
      </c>
      <c r="C1053" s="72" t="s">
        <v>11</v>
      </c>
      <c r="D1053" s="73">
        <v>0</v>
      </c>
      <c r="E1053" s="80"/>
      <c r="F1053" s="74"/>
    </row>
    <row r="1054" spans="1:6">
      <c r="A1054" s="66">
        <v>2150203</v>
      </c>
      <c r="B1054" s="67">
        <f t="shared" si="25"/>
        <v>7</v>
      </c>
      <c r="C1054" s="72" t="s">
        <v>12</v>
      </c>
      <c r="D1054" s="73">
        <v>0</v>
      </c>
      <c r="E1054" s="80"/>
      <c r="F1054" s="74"/>
    </row>
    <row r="1055" spans="1:6">
      <c r="A1055" s="66">
        <v>2150204</v>
      </c>
      <c r="B1055" s="67">
        <f t="shared" si="25"/>
        <v>7</v>
      </c>
      <c r="C1055" s="72" t="s">
        <v>795</v>
      </c>
      <c r="D1055" s="73">
        <v>0</v>
      </c>
      <c r="E1055" s="80"/>
      <c r="F1055" s="74"/>
    </row>
    <row r="1056" spans="1:6">
      <c r="A1056" s="66">
        <v>2150205</v>
      </c>
      <c r="B1056" s="67">
        <f t="shared" si="25"/>
        <v>7</v>
      </c>
      <c r="C1056" s="72" t="s">
        <v>796</v>
      </c>
      <c r="D1056" s="73">
        <v>0</v>
      </c>
      <c r="E1056" s="80"/>
      <c r="F1056" s="74"/>
    </row>
    <row r="1057" spans="1:6">
      <c r="A1057" s="66">
        <v>2150206</v>
      </c>
      <c r="B1057" s="67">
        <f t="shared" si="25"/>
        <v>7</v>
      </c>
      <c r="C1057" s="72" t="s">
        <v>797</v>
      </c>
      <c r="D1057" s="73">
        <v>0</v>
      </c>
      <c r="E1057" s="80"/>
      <c r="F1057" s="74"/>
    </row>
    <row r="1058" spans="1:6">
      <c r="A1058" s="66">
        <v>2150207</v>
      </c>
      <c r="B1058" s="67">
        <f t="shared" si="25"/>
        <v>7</v>
      </c>
      <c r="C1058" s="72" t="s">
        <v>798</v>
      </c>
      <c r="D1058" s="73">
        <v>0</v>
      </c>
      <c r="E1058" s="80"/>
      <c r="F1058" s="74"/>
    </row>
    <row r="1059" spans="1:6">
      <c r="A1059" s="66">
        <v>2150208</v>
      </c>
      <c r="B1059" s="67">
        <f t="shared" si="25"/>
        <v>7</v>
      </c>
      <c r="C1059" s="72" t="s">
        <v>799</v>
      </c>
      <c r="D1059" s="73">
        <v>0</v>
      </c>
      <c r="E1059" s="80"/>
      <c r="F1059" s="74"/>
    </row>
    <row r="1060" spans="1:6">
      <c r="A1060" s="66">
        <v>2150209</v>
      </c>
      <c r="B1060" s="67">
        <f t="shared" si="25"/>
        <v>7</v>
      </c>
      <c r="C1060" s="72" t="s">
        <v>800</v>
      </c>
      <c r="D1060" s="73">
        <v>0</v>
      </c>
      <c r="E1060" s="80"/>
      <c r="F1060" s="74"/>
    </row>
    <row r="1061" spans="1:6">
      <c r="A1061" s="66">
        <v>2150210</v>
      </c>
      <c r="B1061" s="67">
        <f t="shared" si="25"/>
        <v>7</v>
      </c>
      <c r="C1061" s="72" t="s">
        <v>801</v>
      </c>
      <c r="D1061" s="73">
        <v>0</v>
      </c>
      <c r="E1061" s="80"/>
      <c r="F1061" s="74"/>
    </row>
    <row r="1062" spans="1:6">
      <c r="A1062" s="66">
        <v>2150212</v>
      </c>
      <c r="B1062" s="67">
        <f t="shared" si="25"/>
        <v>7</v>
      </c>
      <c r="C1062" s="72" t="s">
        <v>802</v>
      </c>
      <c r="D1062" s="73">
        <v>0</v>
      </c>
      <c r="E1062" s="80"/>
      <c r="F1062" s="74"/>
    </row>
    <row r="1063" spans="1:6">
      <c r="A1063" s="66">
        <v>2150213</v>
      </c>
      <c r="B1063" s="67">
        <f t="shared" si="25"/>
        <v>7</v>
      </c>
      <c r="C1063" s="72" t="s">
        <v>803</v>
      </c>
      <c r="D1063" s="73">
        <v>0</v>
      </c>
      <c r="E1063" s="80"/>
      <c r="F1063" s="74"/>
    </row>
    <row r="1064" spans="1:6">
      <c r="A1064" s="66">
        <v>2150214</v>
      </c>
      <c r="B1064" s="67">
        <f t="shared" si="25"/>
        <v>7</v>
      </c>
      <c r="C1064" s="72" t="s">
        <v>804</v>
      </c>
      <c r="D1064" s="73">
        <v>0</v>
      </c>
      <c r="E1064" s="80"/>
      <c r="F1064" s="74"/>
    </row>
    <row r="1065" spans="1:6">
      <c r="A1065" s="66">
        <v>2150215</v>
      </c>
      <c r="B1065" s="67">
        <f t="shared" si="25"/>
        <v>7</v>
      </c>
      <c r="C1065" s="72" t="s">
        <v>805</v>
      </c>
      <c r="D1065" s="73">
        <v>0</v>
      </c>
      <c r="E1065" s="80"/>
      <c r="F1065" s="74"/>
    </row>
    <row r="1066" spans="1:6">
      <c r="A1066" s="66">
        <v>2150299</v>
      </c>
      <c r="B1066" s="67">
        <f t="shared" si="25"/>
        <v>7</v>
      </c>
      <c r="C1066" s="72" t="s">
        <v>806</v>
      </c>
      <c r="D1066" s="73">
        <v>0</v>
      </c>
      <c r="E1066" s="80"/>
      <c r="F1066" s="74"/>
    </row>
    <row r="1067" spans="1:6">
      <c r="A1067" s="66">
        <v>21503</v>
      </c>
      <c r="B1067" s="67">
        <f t="shared" si="25"/>
        <v>5</v>
      </c>
      <c r="C1067" s="68" t="s">
        <v>807</v>
      </c>
      <c r="D1067" s="84">
        <v>0</v>
      </c>
      <c r="E1067" s="80"/>
      <c r="F1067" s="80">
        <f>SUM(F1068:F1071)</f>
        <v>0</v>
      </c>
    </row>
    <row r="1068" spans="1:6">
      <c r="A1068" s="66">
        <v>2150301</v>
      </c>
      <c r="B1068" s="67">
        <f t="shared" si="25"/>
        <v>7</v>
      </c>
      <c r="C1068" s="72" t="s">
        <v>10</v>
      </c>
      <c r="D1068" s="73">
        <v>0</v>
      </c>
      <c r="E1068" s="80"/>
      <c r="F1068" s="74"/>
    </row>
    <row r="1069" spans="1:6">
      <c r="A1069" s="66">
        <v>2150302</v>
      </c>
      <c r="B1069" s="67">
        <f t="shared" si="25"/>
        <v>7</v>
      </c>
      <c r="C1069" s="72" t="s">
        <v>11</v>
      </c>
      <c r="D1069" s="73">
        <v>0</v>
      </c>
      <c r="E1069" s="80"/>
      <c r="F1069" s="74"/>
    </row>
    <row r="1070" spans="1:6">
      <c r="A1070" s="66">
        <v>2150303</v>
      </c>
      <c r="B1070" s="67">
        <f t="shared" si="25"/>
        <v>7</v>
      </c>
      <c r="C1070" s="72" t="s">
        <v>12</v>
      </c>
      <c r="D1070" s="73">
        <v>0</v>
      </c>
      <c r="E1070" s="80"/>
      <c r="F1070" s="74"/>
    </row>
    <row r="1071" spans="1:6">
      <c r="A1071" s="66">
        <v>2150399</v>
      </c>
      <c r="B1071" s="67">
        <f t="shared" si="25"/>
        <v>7</v>
      </c>
      <c r="C1071" s="72" t="s">
        <v>808</v>
      </c>
      <c r="D1071" s="73">
        <v>0</v>
      </c>
      <c r="E1071" s="80"/>
      <c r="F1071" s="74"/>
    </row>
    <row r="1072" spans="1:6">
      <c r="A1072" s="66">
        <v>21505</v>
      </c>
      <c r="B1072" s="67">
        <f t="shared" si="25"/>
        <v>5</v>
      </c>
      <c r="C1072" s="68" t="s">
        <v>809</v>
      </c>
      <c r="D1072" s="84">
        <v>0</v>
      </c>
      <c r="E1072" s="80"/>
      <c r="F1072" s="80">
        <f>SUM(F1073:F1082)</f>
        <v>0</v>
      </c>
    </row>
    <row r="1073" spans="1:6">
      <c r="A1073" s="66">
        <v>2150501</v>
      </c>
      <c r="B1073" s="67">
        <f t="shared" si="25"/>
        <v>7</v>
      </c>
      <c r="C1073" s="72" t="s">
        <v>10</v>
      </c>
      <c r="D1073" s="73">
        <v>0</v>
      </c>
      <c r="E1073" s="80"/>
      <c r="F1073" s="74"/>
    </row>
    <row r="1074" spans="1:6">
      <c r="A1074" s="66">
        <v>2150502</v>
      </c>
      <c r="B1074" s="67">
        <f t="shared" si="25"/>
        <v>7</v>
      </c>
      <c r="C1074" s="72" t="s">
        <v>11</v>
      </c>
      <c r="D1074" s="73">
        <v>0</v>
      </c>
      <c r="E1074" s="80"/>
      <c r="F1074" s="74"/>
    </row>
    <row r="1075" spans="1:6">
      <c r="A1075" s="66">
        <v>2150503</v>
      </c>
      <c r="B1075" s="67">
        <f t="shared" si="25"/>
        <v>7</v>
      </c>
      <c r="C1075" s="72" t="s">
        <v>12</v>
      </c>
      <c r="D1075" s="73">
        <v>0</v>
      </c>
      <c r="E1075" s="80"/>
      <c r="F1075" s="74"/>
    </row>
    <row r="1076" spans="1:6">
      <c r="A1076" s="66">
        <v>2150505</v>
      </c>
      <c r="B1076" s="67">
        <f t="shared" si="25"/>
        <v>7</v>
      </c>
      <c r="C1076" s="72" t="s">
        <v>810</v>
      </c>
      <c r="D1076" s="73">
        <v>0</v>
      </c>
      <c r="E1076" s="80"/>
      <c r="F1076" s="74"/>
    </row>
    <row r="1077" spans="1:6">
      <c r="A1077" s="66">
        <v>2150507</v>
      </c>
      <c r="B1077" s="67">
        <f t="shared" si="25"/>
        <v>7</v>
      </c>
      <c r="C1077" s="72" t="s">
        <v>811</v>
      </c>
      <c r="D1077" s="73">
        <v>0</v>
      </c>
      <c r="E1077" s="80"/>
      <c r="F1077" s="74"/>
    </row>
    <row r="1078" spans="1:6">
      <c r="A1078" s="66">
        <v>2150508</v>
      </c>
      <c r="B1078" s="67">
        <f t="shared" si="25"/>
        <v>7</v>
      </c>
      <c r="C1078" s="72" t="s">
        <v>812</v>
      </c>
      <c r="D1078" s="73">
        <v>0</v>
      </c>
      <c r="E1078" s="80"/>
      <c r="F1078" s="74"/>
    </row>
    <row r="1079" spans="1:6">
      <c r="A1079" s="66">
        <v>2150516</v>
      </c>
      <c r="B1079" s="67">
        <f t="shared" si="25"/>
        <v>7</v>
      </c>
      <c r="C1079" s="72" t="s">
        <v>813</v>
      </c>
      <c r="D1079" s="73">
        <v>0</v>
      </c>
      <c r="E1079" s="80"/>
      <c r="F1079" s="74"/>
    </row>
    <row r="1080" spans="1:6">
      <c r="A1080" s="66">
        <v>2150517</v>
      </c>
      <c r="B1080" s="67">
        <f t="shared" si="25"/>
        <v>7</v>
      </c>
      <c r="C1080" s="72" t="s">
        <v>814</v>
      </c>
      <c r="D1080" s="73">
        <v>0</v>
      </c>
      <c r="E1080" s="80"/>
      <c r="F1080" s="74"/>
    </row>
    <row r="1081" spans="1:6">
      <c r="A1081" s="66">
        <v>2150550</v>
      </c>
      <c r="B1081" s="67">
        <f t="shared" si="25"/>
        <v>7</v>
      </c>
      <c r="C1081" s="72" t="s">
        <v>19</v>
      </c>
      <c r="D1081" s="73">
        <v>0</v>
      </c>
      <c r="E1081" s="80"/>
      <c r="F1081" s="74"/>
    </row>
    <row r="1082" spans="1:6">
      <c r="A1082" s="66">
        <v>2150599</v>
      </c>
      <c r="B1082" s="67">
        <f t="shared" si="25"/>
        <v>7</v>
      </c>
      <c r="C1082" s="72" t="s">
        <v>815</v>
      </c>
      <c r="D1082" s="73">
        <v>0</v>
      </c>
      <c r="E1082" s="80"/>
      <c r="F1082" s="74"/>
    </row>
    <row r="1083" spans="1:6">
      <c r="A1083" s="66">
        <v>21507</v>
      </c>
      <c r="B1083" s="67">
        <f t="shared" si="25"/>
        <v>5</v>
      </c>
      <c r="C1083" s="68" t="s">
        <v>816</v>
      </c>
      <c r="D1083" s="84">
        <v>0</v>
      </c>
      <c r="E1083" s="80"/>
      <c r="F1083" s="80">
        <f>SUM(F1084:F1089)</f>
        <v>0</v>
      </c>
    </row>
    <row r="1084" spans="1:6">
      <c r="A1084" s="66">
        <v>2150701</v>
      </c>
      <c r="B1084" s="67">
        <f t="shared" si="25"/>
        <v>7</v>
      </c>
      <c r="C1084" s="72" t="s">
        <v>10</v>
      </c>
      <c r="D1084" s="73">
        <v>0</v>
      </c>
      <c r="E1084" s="80"/>
      <c r="F1084" s="74"/>
    </row>
    <row r="1085" spans="1:6">
      <c r="A1085" s="66">
        <v>2150702</v>
      </c>
      <c r="B1085" s="67">
        <f t="shared" si="25"/>
        <v>7</v>
      </c>
      <c r="C1085" s="72" t="s">
        <v>11</v>
      </c>
      <c r="D1085" s="73">
        <v>0</v>
      </c>
      <c r="E1085" s="80"/>
      <c r="F1085" s="74">
        <f>VLOOKUP(A1085,[1]表三汇总表!$A$10:$D$607,4,0)/10000</f>
        <v>0</v>
      </c>
    </row>
    <row r="1086" spans="1:6">
      <c r="A1086" s="66">
        <v>2150703</v>
      </c>
      <c r="B1086" s="67">
        <f t="shared" si="25"/>
        <v>7</v>
      </c>
      <c r="C1086" s="72" t="s">
        <v>12</v>
      </c>
      <c r="D1086" s="73">
        <v>0</v>
      </c>
      <c r="E1086" s="80"/>
      <c r="F1086" s="74"/>
    </row>
    <row r="1087" spans="1:6">
      <c r="A1087" s="66">
        <v>2150704</v>
      </c>
      <c r="B1087" s="67">
        <f t="shared" si="25"/>
        <v>7</v>
      </c>
      <c r="C1087" s="72" t="s">
        <v>817</v>
      </c>
      <c r="D1087" s="73">
        <v>0</v>
      </c>
      <c r="E1087" s="80"/>
      <c r="F1087" s="74"/>
    </row>
    <row r="1088" spans="1:6">
      <c r="A1088" s="66">
        <v>2150705</v>
      </c>
      <c r="B1088" s="67">
        <f t="shared" si="25"/>
        <v>7</v>
      </c>
      <c r="C1088" s="72" t="s">
        <v>818</v>
      </c>
      <c r="D1088" s="73">
        <v>0</v>
      </c>
      <c r="E1088" s="80"/>
      <c r="F1088" s="74"/>
    </row>
    <row r="1089" spans="1:6">
      <c r="A1089" s="66">
        <v>2150799</v>
      </c>
      <c r="B1089" s="67">
        <f t="shared" si="25"/>
        <v>7</v>
      </c>
      <c r="C1089" s="72" t="s">
        <v>819</v>
      </c>
      <c r="D1089" s="73">
        <v>0</v>
      </c>
      <c r="E1089" s="80"/>
      <c r="F1089" s="74"/>
    </row>
    <row r="1090" spans="1:6">
      <c r="A1090" s="66">
        <v>21508</v>
      </c>
      <c r="B1090" s="67">
        <f t="shared" si="25"/>
        <v>5</v>
      </c>
      <c r="C1090" s="68" t="s">
        <v>820</v>
      </c>
      <c r="D1090" s="84">
        <v>15000</v>
      </c>
      <c r="E1090" s="80"/>
      <c r="F1090" s="80">
        <f>SUM(F1091:F1097)</f>
        <v>0</v>
      </c>
    </row>
    <row r="1091" spans="1:6">
      <c r="A1091" s="66">
        <v>2150801</v>
      </c>
      <c r="B1091" s="67">
        <f t="shared" si="25"/>
        <v>7</v>
      </c>
      <c r="C1091" s="72" t="s">
        <v>10</v>
      </c>
      <c r="D1091" s="73">
        <v>0</v>
      </c>
      <c r="E1091" s="80"/>
      <c r="F1091" s="74"/>
    </row>
    <row r="1092" spans="1:6">
      <c r="A1092" s="66">
        <v>2150802</v>
      </c>
      <c r="B1092" s="67">
        <f t="shared" si="25"/>
        <v>7</v>
      </c>
      <c r="C1092" s="72" t="s">
        <v>11</v>
      </c>
      <c r="D1092" s="73">
        <v>0</v>
      </c>
      <c r="E1092" s="80"/>
      <c r="F1092" s="74"/>
    </row>
    <row r="1093" spans="1:6">
      <c r="A1093" s="66">
        <v>2150803</v>
      </c>
      <c r="B1093" s="67">
        <f t="shared" si="25"/>
        <v>7</v>
      </c>
      <c r="C1093" s="72" t="s">
        <v>12</v>
      </c>
      <c r="D1093" s="73">
        <v>0</v>
      </c>
      <c r="E1093" s="80"/>
      <c r="F1093" s="74"/>
    </row>
    <row r="1094" spans="1:6">
      <c r="A1094" s="66">
        <v>2150804</v>
      </c>
      <c r="B1094" s="67">
        <f t="shared" si="25"/>
        <v>7</v>
      </c>
      <c r="C1094" s="72" t="s">
        <v>821</v>
      </c>
      <c r="D1094" s="73">
        <v>0</v>
      </c>
      <c r="E1094" s="80"/>
      <c r="F1094" s="74"/>
    </row>
    <row r="1095" spans="1:6">
      <c r="A1095" s="66">
        <v>2150805</v>
      </c>
      <c r="B1095" s="67">
        <f t="shared" ref="B1095:B1158" si="26">LEN(A1095)</f>
        <v>7</v>
      </c>
      <c r="C1095" s="72" t="s">
        <v>822</v>
      </c>
      <c r="D1095" s="73">
        <v>0</v>
      </c>
      <c r="E1095" s="80"/>
      <c r="F1095" s="74"/>
    </row>
    <row r="1096" spans="1:6">
      <c r="A1096" s="66">
        <v>2150806</v>
      </c>
      <c r="B1096" s="67">
        <f t="shared" si="26"/>
        <v>7</v>
      </c>
      <c r="C1096" s="72" t="s">
        <v>823</v>
      </c>
      <c r="D1096" s="73">
        <v>0</v>
      </c>
      <c r="E1096" s="80"/>
      <c r="F1096" s="74"/>
    </row>
    <row r="1097" spans="1:6">
      <c r="A1097" s="66">
        <v>2150899</v>
      </c>
      <c r="B1097" s="67">
        <f t="shared" si="26"/>
        <v>7</v>
      </c>
      <c r="C1097" s="72" t="s">
        <v>824</v>
      </c>
      <c r="D1097" s="73">
        <v>15000</v>
      </c>
      <c r="E1097" s="80"/>
      <c r="F1097" s="74">
        <f>VLOOKUP(A1097,[1]表三汇总表!$A$10:$D$607,4,0)/10000</f>
        <v>0</v>
      </c>
    </row>
    <row r="1098" spans="1:6">
      <c r="A1098" s="66">
        <v>21599</v>
      </c>
      <c r="B1098" s="67">
        <f t="shared" si="26"/>
        <v>5</v>
      </c>
      <c r="C1098" s="68" t="s">
        <v>825</v>
      </c>
      <c r="D1098" s="84">
        <v>0</v>
      </c>
      <c r="E1098" s="80"/>
      <c r="F1098" s="80">
        <f>SUM(F1099:F1103)</f>
        <v>3000</v>
      </c>
    </row>
    <row r="1099" spans="1:6">
      <c r="A1099" s="66">
        <v>2159901</v>
      </c>
      <c r="B1099" s="67">
        <f t="shared" si="26"/>
        <v>7</v>
      </c>
      <c r="C1099" s="72" t="s">
        <v>826</v>
      </c>
      <c r="D1099" s="73">
        <v>0</v>
      </c>
      <c r="E1099" s="80"/>
      <c r="F1099" s="74"/>
    </row>
    <row r="1100" spans="1:6">
      <c r="A1100" s="66">
        <v>2159904</v>
      </c>
      <c r="B1100" s="67">
        <f t="shared" si="26"/>
        <v>7</v>
      </c>
      <c r="C1100" s="72" t="s">
        <v>827</v>
      </c>
      <c r="D1100" s="73">
        <v>0</v>
      </c>
      <c r="E1100" s="80"/>
      <c r="F1100" s="74"/>
    </row>
    <row r="1101" spans="1:6">
      <c r="A1101" s="66">
        <v>2159905</v>
      </c>
      <c r="B1101" s="67">
        <f t="shared" si="26"/>
        <v>7</v>
      </c>
      <c r="C1101" s="72" t="s">
        <v>828</v>
      </c>
      <c r="D1101" s="73">
        <v>0</v>
      </c>
      <c r="E1101" s="80"/>
      <c r="F1101" s="74"/>
    </row>
    <row r="1102" spans="1:6">
      <c r="A1102" s="66">
        <v>2159906</v>
      </c>
      <c r="B1102" s="67">
        <f t="shared" si="26"/>
        <v>7</v>
      </c>
      <c r="C1102" s="72" t="s">
        <v>829</v>
      </c>
      <c r="D1102" s="73">
        <v>0</v>
      </c>
      <c r="E1102" s="80"/>
      <c r="F1102" s="74"/>
    </row>
    <row r="1103" spans="1:6">
      <c r="A1103" s="66">
        <v>2159999</v>
      </c>
      <c r="B1103" s="67">
        <f t="shared" si="26"/>
        <v>7</v>
      </c>
      <c r="C1103" s="72" t="s">
        <v>830</v>
      </c>
      <c r="D1103" s="73">
        <v>0</v>
      </c>
      <c r="E1103" s="80"/>
      <c r="F1103" s="74">
        <f>VLOOKUP(A1103,[1]表三汇总表!$A$10:$D$607,4,0)/10000</f>
        <v>3000</v>
      </c>
    </row>
    <row r="1104" spans="1:6">
      <c r="A1104" s="66">
        <v>216</v>
      </c>
      <c r="B1104" s="67">
        <f t="shared" si="26"/>
        <v>3</v>
      </c>
      <c r="C1104" s="68" t="s">
        <v>831</v>
      </c>
      <c r="D1104" s="84">
        <v>148</v>
      </c>
      <c r="E1104" s="80"/>
      <c r="F1104" s="80">
        <f>F1105+F1115+F1121</f>
        <v>158.649208</v>
      </c>
    </row>
    <row r="1105" spans="1:6">
      <c r="A1105" s="66">
        <v>21602</v>
      </c>
      <c r="B1105" s="67">
        <f t="shared" si="26"/>
        <v>5</v>
      </c>
      <c r="C1105" s="68" t="s">
        <v>832</v>
      </c>
      <c r="D1105" s="84">
        <v>148</v>
      </c>
      <c r="E1105" s="80"/>
      <c r="F1105" s="80">
        <f>SUM(F1106:F1114)</f>
        <v>158.649208</v>
      </c>
    </row>
    <row r="1106" spans="1:6">
      <c r="A1106" s="66">
        <v>2160201</v>
      </c>
      <c r="B1106" s="67">
        <f t="shared" si="26"/>
        <v>7</v>
      </c>
      <c r="C1106" s="72" t="s">
        <v>10</v>
      </c>
      <c r="D1106" s="73">
        <v>0</v>
      </c>
      <c r="E1106" s="80"/>
      <c r="F1106" s="74"/>
    </row>
    <row r="1107" spans="1:6">
      <c r="A1107" s="66">
        <v>2160202</v>
      </c>
      <c r="B1107" s="67">
        <f t="shared" si="26"/>
        <v>7</v>
      </c>
      <c r="C1107" s="72" t="s">
        <v>11</v>
      </c>
      <c r="D1107" s="73">
        <v>148</v>
      </c>
      <c r="E1107" s="80"/>
      <c r="F1107" s="74">
        <f>VLOOKUP(A1107,[1]表三汇总表!$A$10:$D$607,4,0)/10000</f>
        <v>158.649208</v>
      </c>
    </row>
    <row r="1108" spans="1:6">
      <c r="A1108" s="66">
        <v>2160203</v>
      </c>
      <c r="B1108" s="67">
        <f t="shared" si="26"/>
        <v>7</v>
      </c>
      <c r="C1108" s="72" t="s">
        <v>12</v>
      </c>
      <c r="D1108" s="73">
        <v>0</v>
      </c>
      <c r="E1108" s="80"/>
      <c r="F1108" s="74"/>
    </row>
    <row r="1109" spans="1:6">
      <c r="A1109" s="66">
        <v>2160216</v>
      </c>
      <c r="B1109" s="67">
        <f t="shared" si="26"/>
        <v>7</v>
      </c>
      <c r="C1109" s="72" t="s">
        <v>833</v>
      </c>
      <c r="D1109" s="73">
        <v>0</v>
      </c>
      <c r="E1109" s="80"/>
      <c r="F1109" s="74"/>
    </row>
    <row r="1110" spans="1:6">
      <c r="A1110" s="66">
        <v>2160217</v>
      </c>
      <c r="B1110" s="67">
        <f t="shared" si="26"/>
        <v>7</v>
      </c>
      <c r="C1110" s="72" t="s">
        <v>834</v>
      </c>
      <c r="D1110" s="73">
        <v>0</v>
      </c>
      <c r="E1110" s="80"/>
      <c r="F1110" s="74"/>
    </row>
    <row r="1111" spans="1:6">
      <c r="A1111" s="66">
        <v>2160218</v>
      </c>
      <c r="B1111" s="67">
        <f t="shared" si="26"/>
        <v>7</v>
      </c>
      <c r="C1111" s="72" t="s">
        <v>835</v>
      </c>
      <c r="D1111" s="73">
        <v>0</v>
      </c>
      <c r="E1111" s="80"/>
      <c r="F1111" s="74"/>
    </row>
    <row r="1112" spans="1:6">
      <c r="A1112" s="66">
        <v>2160219</v>
      </c>
      <c r="B1112" s="67">
        <f t="shared" si="26"/>
        <v>7</v>
      </c>
      <c r="C1112" s="72" t="s">
        <v>836</v>
      </c>
      <c r="D1112" s="73">
        <v>0</v>
      </c>
      <c r="E1112" s="80"/>
      <c r="F1112" s="74"/>
    </row>
    <row r="1113" spans="1:6">
      <c r="A1113" s="66">
        <v>2160250</v>
      </c>
      <c r="B1113" s="67">
        <f t="shared" si="26"/>
        <v>7</v>
      </c>
      <c r="C1113" s="72" t="s">
        <v>19</v>
      </c>
      <c r="D1113" s="73">
        <v>0</v>
      </c>
      <c r="E1113" s="80"/>
      <c r="F1113" s="74"/>
    </row>
    <row r="1114" spans="1:6">
      <c r="A1114" s="66">
        <v>2160299</v>
      </c>
      <c r="B1114" s="67">
        <f t="shared" si="26"/>
        <v>7</v>
      </c>
      <c r="C1114" s="72" t="s">
        <v>837</v>
      </c>
      <c r="D1114" s="73">
        <v>0</v>
      </c>
      <c r="E1114" s="80"/>
      <c r="F1114" s="74"/>
    </row>
    <row r="1115" spans="1:6">
      <c r="A1115" s="66">
        <v>21606</v>
      </c>
      <c r="B1115" s="67">
        <f t="shared" si="26"/>
        <v>5</v>
      </c>
      <c r="C1115" s="68" t="s">
        <v>838</v>
      </c>
      <c r="D1115" s="84">
        <v>0</v>
      </c>
      <c r="E1115" s="80"/>
      <c r="F1115" s="80">
        <f>SUM(F1116:F1120)</f>
        <v>0</v>
      </c>
    </row>
    <row r="1116" spans="1:6">
      <c r="A1116" s="66">
        <v>2160601</v>
      </c>
      <c r="B1116" s="67">
        <f t="shared" si="26"/>
        <v>7</v>
      </c>
      <c r="C1116" s="72" t="s">
        <v>10</v>
      </c>
      <c r="D1116" s="73">
        <v>0</v>
      </c>
      <c r="E1116" s="80"/>
      <c r="F1116" s="74"/>
    </row>
    <row r="1117" spans="1:6">
      <c r="A1117" s="66">
        <v>2160602</v>
      </c>
      <c r="B1117" s="67">
        <f t="shared" si="26"/>
        <v>7</v>
      </c>
      <c r="C1117" s="72" t="s">
        <v>11</v>
      </c>
      <c r="D1117" s="73">
        <v>0</v>
      </c>
      <c r="E1117" s="80"/>
      <c r="F1117" s="74"/>
    </row>
    <row r="1118" spans="1:6">
      <c r="A1118" s="66">
        <v>2160603</v>
      </c>
      <c r="B1118" s="67">
        <f t="shared" si="26"/>
        <v>7</v>
      </c>
      <c r="C1118" s="72" t="s">
        <v>12</v>
      </c>
      <c r="D1118" s="73">
        <v>0</v>
      </c>
      <c r="E1118" s="80"/>
      <c r="F1118" s="74"/>
    </row>
    <row r="1119" spans="1:6">
      <c r="A1119" s="66">
        <v>2160607</v>
      </c>
      <c r="B1119" s="67">
        <f t="shared" si="26"/>
        <v>7</v>
      </c>
      <c r="C1119" s="72" t="s">
        <v>839</v>
      </c>
      <c r="D1119" s="73">
        <v>0</v>
      </c>
      <c r="E1119" s="80"/>
      <c r="F1119" s="74"/>
    </row>
    <row r="1120" spans="1:6">
      <c r="A1120" s="66">
        <v>2160699</v>
      </c>
      <c r="B1120" s="67">
        <f t="shared" si="26"/>
        <v>7</v>
      </c>
      <c r="C1120" s="72" t="s">
        <v>840</v>
      </c>
      <c r="D1120" s="73">
        <v>0</v>
      </c>
      <c r="E1120" s="80"/>
      <c r="F1120" s="74"/>
    </row>
    <row r="1121" spans="1:6">
      <c r="A1121" s="66">
        <v>21699</v>
      </c>
      <c r="B1121" s="67">
        <f t="shared" si="26"/>
        <v>5</v>
      </c>
      <c r="C1121" s="68" t="s">
        <v>841</v>
      </c>
      <c r="D1121" s="84">
        <v>0</v>
      </c>
      <c r="E1121" s="80"/>
      <c r="F1121" s="80">
        <f>SUM(F1122:F1123)</f>
        <v>0</v>
      </c>
    </row>
    <row r="1122" spans="1:6">
      <c r="A1122" s="66">
        <v>2169901</v>
      </c>
      <c r="B1122" s="67">
        <f t="shared" si="26"/>
        <v>7</v>
      </c>
      <c r="C1122" s="72" t="s">
        <v>842</v>
      </c>
      <c r="D1122" s="73">
        <v>0</v>
      </c>
      <c r="E1122" s="80"/>
      <c r="F1122" s="74"/>
    </row>
    <row r="1123" spans="1:6">
      <c r="A1123" s="66">
        <v>2169999</v>
      </c>
      <c r="B1123" s="67">
        <f t="shared" si="26"/>
        <v>7</v>
      </c>
      <c r="C1123" s="72" t="s">
        <v>843</v>
      </c>
      <c r="D1123" s="73">
        <v>0</v>
      </c>
      <c r="E1123" s="80"/>
      <c r="F1123" s="74"/>
    </row>
    <row r="1124" spans="1:6">
      <c r="A1124" s="66">
        <v>217</v>
      </c>
      <c r="B1124" s="67">
        <f t="shared" si="26"/>
        <v>3</v>
      </c>
      <c r="C1124" s="68" t="s">
        <v>844</v>
      </c>
      <c r="D1124" s="84">
        <v>427</v>
      </c>
      <c r="E1124" s="80"/>
      <c r="F1124" s="80">
        <f>F1125+F1132+F1142+F1148+F1151</f>
        <v>458.1873088</v>
      </c>
    </row>
    <row r="1125" spans="1:6">
      <c r="A1125" s="66">
        <v>21701</v>
      </c>
      <c r="B1125" s="67">
        <f t="shared" si="26"/>
        <v>5</v>
      </c>
      <c r="C1125" s="68" t="s">
        <v>845</v>
      </c>
      <c r="D1125" s="84">
        <v>427</v>
      </c>
      <c r="E1125" s="80"/>
      <c r="F1125" s="80">
        <f>SUM(F1126:F1131)</f>
        <v>458.1873088</v>
      </c>
    </row>
    <row r="1126" spans="1:6">
      <c r="A1126" s="66">
        <v>2170101</v>
      </c>
      <c r="B1126" s="67">
        <f t="shared" si="26"/>
        <v>7</v>
      </c>
      <c r="C1126" s="72" t="s">
        <v>10</v>
      </c>
      <c r="D1126" s="73">
        <v>0</v>
      </c>
      <c r="E1126" s="80"/>
      <c r="F1126" s="74"/>
    </row>
    <row r="1127" spans="1:6">
      <c r="A1127" s="66">
        <v>2170102</v>
      </c>
      <c r="B1127" s="67">
        <f t="shared" si="26"/>
        <v>7</v>
      </c>
      <c r="C1127" s="72" t="s">
        <v>11</v>
      </c>
      <c r="D1127" s="73">
        <v>427</v>
      </c>
      <c r="E1127" s="80"/>
      <c r="F1127" s="74">
        <f>VLOOKUP(A1127,[1]表三汇总表!$A$10:$D$607,4,0)/10000</f>
        <v>458.1873088</v>
      </c>
    </row>
    <row r="1128" spans="1:6">
      <c r="A1128" s="66">
        <v>2170103</v>
      </c>
      <c r="B1128" s="67">
        <f t="shared" si="26"/>
        <v>7</v>
      </c>
      <c r="C1128" s="72" t="s">
        <v>12</v>
      </c>
      <c r="D1128" s="73">
        <v>0</v>
      </c>
      <c r="E1128" s="80"/>
      <c r="F1128" s="74"/>
    </row>
    <row r="1129" spans="1:6">
      <c r="A1129" s="66">
        <v>2170104</v>
      </c>
      <c r="B1129" s="67">
        <f t="shared" si="26"/>
        <v>7</v>
      </c>
      <c r="C1129" s="72" t="s">
        <v>846</v>
      </c>
      <c r="D1129" s="73">
        <v>0</v>
      </c>
      <c r="E1129" s="80"/>
      <c r="F1129" s="74"/>
    </row>
    <row r="1130" spans="1:6">
      <c r="A1130" s="66">
        <v>2170150</v>
      </c>
      <c r="B1130" s="67">
        <f t="shared" si="26"/>
        <v>7</v>
      </c>
      <c r="C1130" s="72" t="s">
        <v>19</v>
      </c>
      <c r="D1130" s="73">
        <v>0</v>
      </c>
      <c r="E1130" s="80"/>
      <c r="F1130" s="74"/>
    </row>
    <row r="1131" spans="1:6">
      <c r="A1131" s="66">
        <v>2170199</v>
      </c>
      <c r="B1131" s="67">
        <f t="shared" si="26"/>
        <v>7</v>
      </c>
      <c r="C1131" s="72" t="s">
        <v>847</v>
      </c>
      <c r="D1131" s="73">
        <v>0</v>
      </c>
      <c r="E1131" s="80"/>
      <c r="F1131" s="74"/>
    </row>
    <row r="1132" spans="1:6">
      <c r="A1132" s="66">
        <v>21702</v>
      </c>
      <c r="B1132" s="67">
        <f t="shared" si="26"/>
        <v>5</v>
      </c>
      <c r="C1132" s="68" t="s">
        <v>848</v>
      </c>
      <c r="D1132" s="84">
        <v>0</v>
      </c>
      <c r="E1132" s="80"/>
      <c r="F1132" s="80">
        <f>SUM(F1133:F1141)</f>
        <v>0</v>
      </c>
    </row>
    <row r="1133" spans="1:6">
      <c r="A1133" s="66">
        <v>2170201</v>
      </c>
      <c r="B1133" s="67">
        <f t="shared" si="26"/>
        <v>7</v>
      </c>
      <c r="C1133" s="72" t="s">
        <v>849</v>
      </c>
      <c r="D1133" s="73">
        <v>0</v>
      </c>
      <c r="E1133" s="80"/>
      <c r="F1133" s="74"/>
    </row>
    <row r="1134" spans="1:6">
      <c r="A1134" s="66">
        <v>2170202</v>
      </c>
      <c r="B1134" s="67">
        <f t="shared" si="26"/>
        <v>7</v>
      </c>
      <c r="C1134" s="72" t="s">
        <v>850</v>
      </c>
      <c r="D1134" s="73">
        <v>0</v>
      </c>
      <c r="E1134" s="80"/>
      <c r="F1134" s="74"/>
    </row>
    <row r="1135" spans="1:6">
      <c r="A1135" s="66">
        <v>2170203</v>
      </c>
      <c r="B1135" s="67">
        <f t="shared" si="26"/>
        <v>7</v>
      </c>
      <c r="C1135" s="72" t="s">
        <v>851</v>
      </c>
      <c r="D1135" s="73">
        <v>0</v>
      </c>
      <c r="E1135" s="80"/>
      <c r="F1135" s="74"/>
    </row>
    <row r="1136" spans="1:6">
      <c r="A1136" s="66">
        <v>2170204</v>
      </c>
      <c r="B1136" s="67">
        <f t="shared" si="26"/>
        <v>7</v>
      </c>
      <c r="C1136" s="72" t="s">
        <v>852</v>
      </c>
      <c r="D1136" s="73">
        <v>0</v>
      </c>
      <c r="E1136" s="80"/>
      <c r="F1136" s="74"/>
    </row>
    <row r="1137" spans="1:6">
      <c r="A1137" s="66">
        <v>2170205</v>
      </c>
      <c r="B1137" s="67">
        <f t="shared" si="26"/>
        <v>7</v>
      </c>
      <c r="C1137" s="72" t="s">
        <v>853</v>
      </c>
      <c r="D1137" s="73">
        <v>0</v>
      </c>
      <c r="E1137" s="80"/>
      <c r="F1137" s="74"/>
    </row>
    <row r="1138" spans="1:6">
      <c r="A1138" s="66">
        <v>2170206</v>
      </c>
      <c r="B1138" s="67">
        <f t="shared" si="26"/>
        <v>7</v>
      </c>
      <c r="C1138" s="72" t="s">
        <v>854</v>
      </c>
      <c r="D1138" s="73">
        <v>0</v>
      </c>
      <c r="E1138" s="80"/>
      <c r="F1138" s="74"/>
    </row>
    <row r="1139" spans="1:6">
      <c r="A1139" s="66">
        <v>2170207</v>
      </c>
      <c r="B1139" s="67">
        <f t="shared" si="26"/>
        <v>7</v>
      </c>
      <c r="C1139" s="72" t="s">
        <v>855</v>
      </c>
      <c r="D1139" s="73">
        <v>0</v>
      </c>
      <c r="E1139" s="80"/>
      <c r="F1139" s="74"/>
    </row>
    <row r="1140" spans="1:6">
      <c r="A1140" s="66">
        <v>2170208</v>
      </c>
      <c r="B1140" s="67">
        <f t="shared" si="26"/>
        <v>7</v>
      </c>
      <c r="C1140" s="72" t="s">
        <v>856</v>
      </c>
      <c r="D1140" s="73">
        <v>0</v>
      </c>
      <c r="E1140" s="80"/>
      <c r="F1140" s="74"/>
    </row>
    <row r="1141" spans="1:6">
      <c r="A1141" s="66">
        <v>2170299</v>
      </c>
      <c r="B1141" s="67">
        <f t="shared" si="26"/>
        <v>7</v>
      </c>
      <c r="C1141" s="72" t="s">
        <v>857</v>
      </c>
      <c r="D1141" s="73">
        <v>0</v>
      </c>
      <c r="E1141" s="80"/>
      <c r="F1141" s="74"/>
    </row>
    <row r="1142" spans="1:6">
      <c r="A1142" s="66">
        <v>21703</v>
      </c>
      <c r="B1142" s="67">
        <f t="shared" si="26"/>
        <v>5</v>
      </c>
      <c r="C1142" s="68" t="s">
        <v>858</v>
      </c>
      <c r="D1142" s="84">
        <v>0</v>
      </c>
      <c r="E1142" s="80"/>
      <c r="F1142" s="80">
        <f>SUM(F1143:F1147)</f>
        <v>0</v>
      </c>
    </row>
    <row r="1143" spans="1:6">
      <c r="A1143" s="66">
        <v>2170301</v>
      </c>
      <c r="B1143" s="67">
        <f t="shared" si="26"/>
        <v>7</v>
      </c>
      <c r="C1143" s="72" t="s">
        <v>859</v>
      </c>
      <c r="D1143" s="73">
        <v>0</v>
      </c>
      <c r="E1143" s="80"/>
      <c r="F1143" s="74"/>
    </row>
    <row r="1144" spans="1:6">
      <c r="A1144" s="66">
        <v>2170302</v>
      </c>
      <c r="B1144" s="67">
        <f t="shared" si="26"/>
        <v>7</v>
      </c>
      <c r="C1144" s="72" t="s">
        <v>860</v>
      </c>
      <c r="D1144" s="73">
        <v>0</v>
      </c>
      <c r="E1144" s="80"/>
      <c r="F1144" s="74"/>
    </row>
    <row r="1145" spans="1:6">
      <c r="A1145" s="66">
        <v>2170303</v>
      </c>
      <c r="B1145" s="67">
        <f t="shared" si="26"/>
        <v>7</v>
      </c>
      <c r="C1145" s="72" t="s">
        <v>861</v>
      </c>
      <c r="D1145" s="73">
        <v>0</v>
      </c>
      <c r="E1145" s="80"/>
      <c r="F1145" s="74"/>
    </row>
    <row r="1146" spans="1:6">
      <c r="A1146" s="66">
        <v>2170304</v>
      </c>
      <c r="B1146" s="67">
        <f t="shared" si="26"/>
        <v>7</v>
      </c>
      <c r="C1146" s="72" t="s">
        <v>862</v>
      </c>
      <c r="D1146" s="73">
        <v>0</v>
      </c>
      <c r="E1146" s="80"/>
      <c r="F1146" s="74"/>
    </row>
    <row r="1147" spans="1:6">
      <c r="A1147" s="66">
        <v>2170399</v>
      </c>
      <c r="B1147" s="67">
        <f t="shared" si="26"/>
        <v>7</v>
      </c>
      <c r="C1147" s="72" t="s">
        <v>863</v>
      </c>
      <c r="D1147" s="73">
        <v>0</v>
      </c>
      <c r="E1147" s="80"/>
      <c r="F1147" s="74"/>
    </row>
    <row r="1148" spans="1:6">
      <c r="A1148" s="66">
        <v>21704</v>
      </c>
      <c r="B1148" s="67">
        <f t="shared" si="26"/>
        <v>5</v>
      </c>
      <c r="C1148" s="68" t="s">
        <v>864</v>
      </c>
      <c r="D1148" s="84">
        <v>0</v>
      </c>
      <c r="E1148" s="80"/>
      <c r="F1148" s="80">
        <f>SUM(F1149:F1150)</f>
        <v>0</v>
      </c>
    </row>
    <row r="1149" spans="1:6">
      <c r="A1149" s="66">
        <v>2170401</v>
      </c>
      <c r="B1149" s="67">
        <f t="shared" si="26"/>
        <v>7</v>
      </c>
      <c r="C1149" s="72" t="s">
        <v>865</v>
      </c>
      <c r="D1149" s="73">
        <v>0</v>
      </c>
      <c r="E1149" s="80"/>
      <c r="F1149" s="74"/>
    </row>
    <row r="1150" spans="1:6">
      <c r="A1150" s="66">
        <v>2170499</v>
      </c>
      <c r="B1150" s="67">
        <f t="shared" si="26"/>
        <v>7</v>
      </c>
      <c r="C1150" s="72" t="s">
        <v>866</v>
      </c>
      <c r="D1150" s="73">
        <v>0</v>
      </c>
      <c r="E1150" s="80"/>
      <c r="F1150" s="74"/>
    </row>
    <row r="1151" spans="1:6">
      <c r="A1151" s="66">
        <v>21799</v>
      </c>
      <c r="B1151" s="67">
        <f t="shared" si="26"/>
        <v>5</v>
      </c>
      <c r="C1151" s="68" t="s">
        <v>867</v>
      </c>
      <c r="D1151" s="84">
        <v>0</v>
      </c>
      <c r="E1151" s="80"/>
      <c r="F1151" s="80">
        <f>F1152+F1153</f>
        <v>0</v>
      </c>
    </row>
    <row r="1152" spans="1:6">
      <c r="A1152" s="66">
        <v>2179902</v>
      </c>
      <c r="B1152" s="67">
        <f t="shared" si="26"/>
        <v>7</v>
      </c>
      <c r="C1152" s="72" t="s">
        <v>868</v>
      </c>
      <c r="D1152" s="73">
        <v>0</v>
      </c>
      <c r="E1152" s="80"/>
      <c r="F1152" s="74"/>
    </row>
    <row r="1153" spans="1:6">
      <c r="A1153" s="66">
        <v>2179999</v>
      </c>
      <c r="B1153" s="67">
        <f t="shared" si="26"/>
        <v>7</v>
      </c>
      <c r="C1153" s="72" t="s">
        <v>869</v>
      </c>
      <c r="D1153" s="73">
        <v>0</v>
      </c>
      <c r="E1153" s="80"/>
      <c r="F1153" s="74"/>
    </row>
    <row r="1154" spans="1:6">
      <c r="A1154" s="66">
        <v>219</v>
      </c>
      <c r="B1154" s="67">
        <f t="shared" si="26"/>
        <v>3</v>
      </c>
      <c r="C1154" s="68" t="s">
        <v>870</v>
      </c>
      <c r="D1154" s="84">
        <v>0</v>
      </c>
      <c r="E1154" s="80"/>
      <c r="F1154" s="80">
        <f>SUM(F1155:F1163)</f>
        <v>0</v>
      </c>
    </row>
    <row r="1155" spans="1:6">
      <c r="A1155" s="66">
        <v>21901</v>
      </c>
      <c r="B1155" s="67">
        <f t="shared" si="26"/>
        <v>5</v>
      </c>
      <c r="C1155" s="68" t="s">
        <v>871</v>
      </c>
      <c r="D1155" s="84"/>
      <c r="E1155" s="80"/>
      <c r="F1155" s="80"/>
    </row>
    <row r="1156" spans="1:6">
      <c r="A1156" s="66">
        <v>21902</v>
      </c>
      <c r="B1156" s="67">
        <f t="shared" si="26"/>
        <v>5</v>
      </c>
      <c r="C1156" s="68" t="s">
        <v>872</v>
      </c>
      <c r="D1156" s="84"/>
      <c r="E1156" s="80"/>
      <c r="F1156" s="80"/>
    </row>
    <row r="1157" spans="1:6">
      <c r="A1157" s="66">
        <v>21903</v>
      </c>
      <c r="B1157" s="67">
        <f t="shared" si="26"/>
        <v>5</v>
      </c>
      <c r="C1157" s="68" t="s">
        <v>873</v>
      </c>
      <c r="D1157" s="84"/>
      <c r="E1157" s="80"/>
      <c r="F1157" s="80"/>
    </row>
    <row r="1158" spans="1:6">
      <c r="A1158" s="66">
        <v>21904</v>
      </c>
      <c r="B1158" s="67">
        <f t="shared" si="26"/>
        <v>5</v>
      </c>
      <c r="C1158" s="68" t="s">
        <v>874</v>
      </c>
      <c r="D1158" s="84"/>
      <c r="E1158" s="80"/>
      <c r="F1158" s="80"/>
    </row>
    <row r="1159" spans="1:6">
      <c r="A1159" s="66">
        <v>21905</v>
      </c>
      <c r="B1159" s="67">
        <f t="shared" ref="B1159:B1222" si="27">LEN(A1159)</f>
        <v>5</v>
      </c>
      <c r="C1159" s="68" t="s">
        <v>875</v>
      </c>
      <c r="D1159" s="84"/>
      <c r="E1159" s="80"/>
      <c r="F1159" s="80"/>
    </row>
    <row r="1160" spans="1:6">
      <c r="A1160" s="66">
        <v>21906</v>
      </c>
      <c r="B1160" s="67">
        <f t="shared" si="27"/>
        <v>5</v>
      </c>
      <c r="C1160" s="68" t="s">
        <v>651</v>
      </c>
      <c r="D1160" s="84"/>
      <c r="E1160" s="80"/>
      <c r="F1160" s="80"/>
    </row>
    <row r="1161" spans="1:6">
      <c r="A1161" s="66">
        <v>21907</v>
      </c>
      <c r="B1161" s="67">
        <f t="shared" si="27"/>
        <v>5</v>
      </c>
      <c r="C1161" s="68" t="s">
        <v>876</v>
      </c>
      <c r="D1161" s="84"/>
      <c r="E1161" s="80"/>
      <c r="F1161" s="80"/>
    </row>
    <row r="1162" spans="1:6">
      <c r="A1162" s="66">
        <v>21908</v>
      </c>
      <c r="B1162" s="67">
        <f t="shared" si="27"/>
        <v>5</v>
      </c>
      <c r="C1162" s="68" t="s">
        <v>877</v>
      </c>
      <c r="D1162" s="84"/>
      <c r="E1162" s="80"/>
      <c r="F1162" s="80"/>
    </row>
    <row r="1163" spans="1:6">
      <c r="A1163" s="66">
        <v>21999</v>
      </c>
      <c r="B1163" s="67">
        <f t="shared" si="27"/>
        <v>5</v>
      </c>
      <c r="C1163" s="68" t="s">
        <v>878</v>
      </c>
      <c r="D1163" s="84"/>
      <c r="E1163" s="80"/>
      <c r="F1163" s="80"/>
    </row>
    <row r="1164" spans="1:6">
      <c r="A1164" s="66">
        <v>220</v>
      </c>
      <c r="B1164" s="67">
        <f t="shared" si="27"/>
        <v>3</v>
      </c>
      <c r="C1164" s="68" t="s">
        <v>879</v>
      </c>
      <c r="D1164" s="84">
        <v>3515</v>
      </c>
      <c r="E1164" s="80"/>
      <c r="F1164" s="80">
        <f>F1165+F1192+F1207</f>
        <v>6081.477748</v>
      </c>
    </row>
    <row r="1165" spans="1:6">
      <c r="A1165" s="66">
        <v>22001</v>
      </c>
      <c r="B1165" s="67">
        <f t="shared" si="27"/>
        <v>5</v>
      </c>
      <c r="C1165" s="68" t="s">
        <v>880</v>
      </c>
      <c r="D1165" s="84">
        <v>3276</v>
      </c>
      <c r="E1165" s="80"/>
      <c r="F1165" s="80">
        <f>SUM(F1166:F1191)</f>
        <v>2871.706604</v>
      </c>
    </row>
    <row r="1166" spans="1:6">
      <c r="A1166" s="66">
        <v>2200101</v>
      </c>
      <c r="B1166" s="67">
        <f t="shared" si="27"/>
        <v>7</v>
      </c>
      <c r="C1166" s="72" t="s">
        <v>10</v>
      </c>
      <c r="D1166" s="73">
        <v>0</v>
      </c>
      <c r="E1166" s="80"/>
      <c r="F1166" s="74"/>
    </row>
    <row r="1167" spans="1:6">
      <c r="A1167" s="66">
        <v>2200102</v>
      </c>
      <c r="B1167" s="67">
        <f t="shared" si="27"/>
        <v>7</v>
      </c>
      <c r="C1167" s="72" t="s">
        <v>11</v>
      </c>
      <c r="D1167" s="73">
        <v>3276</v>
      </c>
      <c r="E1167" s="80"/>
      <c r="F1167" s="74">
        <f>VLOOKUP(A1167,[1]表三汇总表!$A$10:$D$607,4,0)/10000</f>
        <v>2871.706604</v>
      </c>
    </row>
    <row r="1168" spans="1:6">
      <c r="A1168" s="66">
        <v>2200103</v>
      </c>
      <c r="B1168" s="67">
        <f t="shared" si="27"/>
        <v>7</v>
      </c>
      <c r="C1168" s="72" t="s">
        <v>12</v>
      </c>
      <c r="D1168" s="73">
        <v>0</v>
      </c>
      <c r="E1168" s="80"/>
      <c r="F1168" s="74"/>
    </row>
    <row r="1169" spans="1:6">
      <c r="A1169" s="66">
        <v>2200104</v>
      </c>
      <c r="B1169" s="67">
        <f t="shared" si="27"/>
        <v>7</v>
      </c>
      <c r="C1169" s="72" t="s">
        <v>881</v>
      </c>
      <c r="D1169" s="73">
        <v>0</v>
      </c>
      <c r="E1169" s="80"/>
      <c r="F1169" s="74"/>
    </row>
    <row r="1170" spans="1:6">
      <c r="A1170" s="66">
        <v>2200106</v>
      </c>
      <c r="B1170" s="67">
        <f t="shared" si="27"/>
        <v>7</v>
      </c>
      <c r="C1170" s="72" t="s">
        <v>882</v>
      </c>
      <c r="D1170" s="73">
        <v>0</v>
      </c>
      <c r="E1170" s="80"/>
      <c r="F1170" s="74"/>
    </row>
    <row r="1171" spans="1:6">
      <c r="A1171" s="66">
        <v>2200107</v>
      </c>
      <c r="B1171" s="67">
        <f t="shared" si="27"/>
        <v>7</v>
      </c>
      <c r="C1171" s="72" t="s">
        <v>883</v>
      </c>
      <c r="D1171" s="73">
        <v>0</v>
      </c>
      <c r="E1171" s="80"/>
      <c r="F1171" s="74"/>
    </row>
    <row r="1172" spans="1:6">
      <c r="A1172" s="66">
        <v>2200108</v>
      </c>
      <c r="B1172" s="67">
        <f t="shared" si="27"/>
        <v>7</v>
      </c>
      <c r="C1172" s="72" t="s">
        <v>884</v>
      </c>
      <c r="D1172" s="73">
        <v>0</v>
      </c>
      <c r="E1172" s="80"/>
      <c r="F1172" s="74"/>
    </row>
    <row r="1173" spans="1:6">
      <c r="A1173" s="66">
        <v>2200109</v>
      </c>
      <c r="B1173" s="67">
        <f t="shared" si="27"/>
        <v>7</v>
      </c>
      <c r="C1173" s="72" t="s">
        <v>885</v>
      </c>
      <c r="D1173" s="73">
        <v>0</v>
      </c>
      <c r="E1173" s="80"/>
      <c r="F1173" s="74"/>
    </row>
    <row r="1174" spans="1:6">
      <c r="A1174" s="66">
        <v>2200112</v>
      </c>
      <c r="B1174" s="67">
        <f t="shared" si="27"/>
        <v>7</v>
      </c>
      <c r="C1174" s="72" t="s">
        <v>886</v>
      </c>
      <c r="D1174" s="73">
        <v>0</v>
      </c>
      <c r="E1174" s="80"/>
      <c r="F1174" s="74"/>
    </row>
    <row r="1175" spans="1:6">
      <c r="A1175" s="66">
        <v>2200113</v>
      </c>
      <c r="B1175" s="67">
        <f t="shared" si="27"/>
        <v>7</v>
      </c>
      <c r="C1175" s="72" t="s">
        <v>887</v>
      </c>
      <c r="D1175" s="73">
        <v>0</v>
      </c>
      <c r="E1175" s="80"/>
      <c r="F1175" s="74"/>
    </row>
    <row r="1176" spans="1:6">
      <c r="A1176" s="66">
        <v>2200114</v>
      </c>
      <c r="B1176" s="67">
        <f t="shared" si="27"/>
        <v>7</v>
      </c>
      <c r="C1176" s="72" t="s">
        <v>888</v>
      </c>
      <c r="D1176" s="73">
        <v>0</v>
      </c>
      <c r="E1176" s="80"/>
      <c r="F1176" s="74"/>
    </row>
    <row r="1177" spans="1:6">
      <c r="A1177" s="66">
        <v>2200115</v>
      </c>
      <c r="B1177" s="67">
        <f t="shared" si="27"/>
        <v>7</v>
      </c>
      <c r="C1177" s="72" t="s">
        <v>889</v>
      </c>
      <c r="D1177" s="73">
        <v>0</v>
      </c>
      <c r="E1177" s="80"/>
      <c r="F1177" s="74"/>
    </row>
    <row r="1178" spans="1:6">
      <c r="A1178" s="66">
        <v>2200116</v>
      </c>
      <c r="B1178" s="67">
        <f t="shared" si="27"/>
        <v>7</v>
      </c>
      <c r="C1178" s="72" t="s">
        <v>890</v>
      </c>
      <c r="D1178" s="73">
        <v>0</v>
      </c>
      <c r="E1178" s="80"/>
      <c r="F1178" s="74"/>
    </row>
    <row r="1179" spans="1:6">
      <c r="A1179" s="66">
        <v>2200119</v>
      </c>
      <c r="B1179" s="67">
        <f t="shared" si="27"/>
        <v>7</v>
      </c>
      <c r="C1179" s="72" t="s">
        <v>891</v>
      </c>
      <c r="D1179" s="73">
        <v>0</v>
      </c>
      <c r="E1179" s="80"/>
      <c r="F1179" s="74"/>
    </row>
    <row r="1180" spans="1:6">
      <c r="A1180" s="66">
        <v>2200120</v>
      </c>
      <c r="B1180" s="67">
        <f t="shared" si="27"/>
        <v>7</v>
      </c>
      <c r="C1180" s="72" t="s">
        <v>892</v>
      </c>
      <c r="D1180" s="73">
        <v>0</v>
      </c>
      <c r="E1180" s="80"/>
      <c r="F1180" s="74"/>
    </row>
    <row r="1181" spans="1:6">
      <c r="A1181" s="66">
        <v>2200121</v>
      </c>
      <c r="B1181" s="67">
        <f t="shared" si="27"/>
        <v>7</v>
      </c>
      <c r="C1181" s="72" t="s">
        <v>893</v>
      </c>
      <c r="D1181" s="73">
        <v>0</v>
      </c>
      <c r="E1181" s="80"/>
      <c r="F1181" s="74"/>
    </row>
    <row r="1182" spans="1:6">
      <c r="A1182" s="66">
        <v>2200122</v>
      </c>
      <c r="B1182" s="67">
        <f t="shared" si="27"/>
        <v>7</v>
      </c>
      <c r="C1182" s="72" t="s">
        <v>894</v>
      </c>
      <c r="D1182" s="73">
        <v>0</v>
      </c>
      <c r="E1182" s="80"/>
      <c r="F1182" s="74"/>
    </row>
    <row r="1183" spans="1:6">
      <c r="A1183" s="66">
        <v>2200123</v>
      </c>
      <c r="B1183" s="67">
        <f t="shared" si="27"/>
        <v>7</v>
      </c>
      <c r="C1183" s="72" t="s">
        <v>895</v>
      </c>
      <c r="D1183" s="73">
        <v>0</v>
      </c>
      <c r="E1183" s="80"/>
      <c r="F1183" s="74"/>
    </row>
    <row r="1184" spans="1:6">
      <c r="A1184" s="66">
        <v>2200124</v>
      </c>
      <c r="B1184" s="67">
        <f t="shared" si="27"/>
        <v>7</v>
      </c>
      <c r="C1184" s="72" t="s">
        <v>896</v>
      </c>
      <c r="D1184" s="73">
        <v>0</v>
      </c>
      <c r="E1184" s="80"/>
      <c r="F1184" s="74"/>
    </row>
    <row r="1185" spans="1:6">
      <c r="A1185" s="66">
        <v>2200125</v>
      </c>
      <c r="B1185" s="67">
        <f t="shared" si="27"/>
        <v>7</v>
      </c>
      <c r="C1185" s="72" t="s">
        <v>897</v>
      </c>
      <c r="D1185" s="73">
        <v>0</v>
      </c>
      <c r="E1185" s="80"/>
      <c r="F1185" s="74"/>
    </row>
    <row r="1186" spans="1:6">
      <c r="A1186" s="66">
        <v>2200126</v>
      </c>
      <c r="B1186" s="67">
        <f t="shared" si="27"/>
        <v>7</v>
      </c>
      <c r="C1186" s="72" t="s">
        <v>898</v>
      </c>
      <c r="D1186" s="73">
        <v>0</v>
      </c>
      <c r="E1186" s="80"/>
      <c r="F1186" s="74"/>
    </row>
    <row r="1187" spans="1:6">
      <c r="A1187" s="66">
        <v>2200127</v>
      </c>
      <c r="B1187" s="67">
        <f t="shared" si="27"/>
        <v>7</v>
      </c>
      <c r="C1187" s="72" t="s">
        <v>899</v>
      </c>
      <c r="D1187" s="73">
        <v>0</v>
      </c>
      <c r="E1187" s="80"/>
      <c r="F1187" s="74"/>
    </row>
    <row r="1188" spans="1:6">
      <c r="A1188" s="66">
        <v>2200128</v>
      </c>
      <c r="B1188" s="67">
        <f t="shared" si="27"/>
        <v>7</v>
      </c>
      <c r="C1188" s="72" t="s">
        <v>900</v>
      </c>
      <c r="D1188" s="73">
        <v>0</v>
      </c>
      <c r="E1188" s="80"/>
      <c r="F1188" s="74"/>
    </row>
    <row r="1189" spans="1:6">
      <c r="A1189" s="66">
        <v>2200129</v>
      </c>
      <c r="B1189" s="67">
        <f t="shared" si="27"/>
        <v>7</v>
      </c>
      <c r="C1189" s="72" t="s">
        <v>901</v>
      </c>
      <c r="D1189" s="73">
        <v>0</v>
      </c>
      <c r="E1189" s="80"/>
      <c r="F1189" s="74"/>
    </row>
    <row r="1190" spans="1:6">
      <c r="A1190" s="66">
        <v>2200150</v>
      </c>
      <c r="B1190" s="67">
        <f t="shared" si="27"/>
        <v>7</v>
      </c>
      <c r="C1190" s="72" t="s">
        <v>19</v>
      </c>
      <c r="D1190" s="73">
        <v>0</v>
      </c>
      <c r="E1190" s="80"/>
      <c r="F1190" s="74"/>
    </row>
    <row r="1191" spans="1:6">
      <c r="A1191" s="66">
        <v>2200199</v>
      </c>
      <c r="B1191" s="67">
        <f t="shared" si="27"/>
        <v>7</v>
      </c>
      <c r="C1191" s="72" t="s">
        <v>902</v>
      </c>
      <c r="D1191" s="73">
        <v>0</v>
      </c>
      <c r="E1191" s="80"/>
      <c r="F1191" s="74"/>
    </row>
    <row r="1192" spans="1:6">
      <c r="A1192" s="66">
        <v>22005</v>
      </c>
      <c r="B1192" s="67">
        <f t="shared" si="27"/>
        <v>5</v>
      </c>
      <c r="C1192" s="68" t="s">
        <v>903</v>
      </c>
      <c r="D1192" s="84">
        <v>239</v>
      </c>
      <c r="E1192" s="80"/>
      <c r="F1192" s="80">
        <f>SUM(F1193:F1206)</f>
        <v>209.771144</v>
      </c>
    </row>
    <row r="1193" spans="1:6">
      <c r="A1193" s="66">
        <v>2200501</v>
      </c>
      <c r="B1193" s="67">
        <f t="shared" si="27"/>
        <v>7</v>
      </c>
      <c r="C1193" s="72" t="s">
        <v>10</v>
      </c>
      <c r="D1193" s="73">
        <v>0</v>
      </c>
      <c r="E1193" s="80"/>
      <c r="F1193" s="74"/>
    </row>
    <row r="1194" spans="1:6">
      <c r="A1194" s="66">
        <v>2200502</v>
      </c>
      <c r="B1194" s="67">
        <f t="shared" si="27"/>
        <v>7</v>
      </c>
      <c r="C1194" s="72" t="s">
        <v>11</v>
      </c>
      <c r="D1194" s="73">
        <v>0</v>
      </c>
      <c r="E1194" s="80"/>
      <c r="F1194" s="74"/>
    </row>
    <row r="1195" spans="1:6">
      <c r="A1195" s="66">
        <v>2200503</v>
      </c>
      <c r="B1195" s="67">
        <f t="shared" si="27"/>
        <v>7</v>
      </c>
      <c r="C1195" s="72" t="s">
        <v>12</v>
      </c>
      <c r="D1195" s="73">
        <v>0</v>
      </c>
      <c r="E1195" s="80"/>
      <c r="F1195" s="74"/>
    </row>
    <row r="1196" spans="1:6">
      <c r="A1196" s="66">
        <v>2200504</v>
      </c>
      <c r="B1196" s="67">
        <f t="shared" si="27"/>
        <v>7</v>
      </c>
      <c r="C1196" s="72" t="s">
        <v>904</v>
      </c>
      <c r="D1196" s="73">
        <v>0</v>
      </c>
      <c r="E1196" s="80"/>
      <c r="F1196" s="74"/>
    </row>
    <row r="1197" spans="1:6">
      <c r="A1197" s="66">
        <v>2200506</v>
      </c>
      <c r="B1197" s="67">
        <f t="shared" si="27"/>
        <v>7</v>
      </c>
      <c r="C1197" s="72" t="s">
        <v>905</v>
      </c>
      <c r="D1197" s="73">
        <v>0</v>
      </c>
      <c r="E1197" s="80"/>
      <c r="F1197" s="74"/>
    </row>
    <row r="1198" spans="1:6">
      <c r="A1198" s="66">
        <v>2200507</v>
      </c>
      <c r="B1198" s="67">
        <f t="shared" si="27"/>
        <v>7</v>
      </c>
      <c r="C1198" s="72" t="s">
        <v>906</v>
      </c>
      <c r="D1198" s="73">
        <v>0</v>
      </c>
      <c r="E1198" s="80"/>
      <c r="F1198" s="74"/>
    </row>
    <row r="1199" spans="1:6">
      <c r="A1199" s="66">
        <v>2200508</v>
      </c>
      <c r="B1199" s="67">
        <f t="shared" si="27"/>
        <v>7</v>
      </c>
      <c r="C1199" s="72" t="s">
        <v>907</v>
      </c>
      <c r="D1199" s="73">
        <v>0</v>
      </c>
      <c r="E1199" s="80"/>
      <c r="F1199" s="74"/>
    </row>
    <row r="1200" spans="1:6">
      <c r="A1200" s="66">
        <v>2200509</v>
      </c>
      <c r="B1200" s="67">
        <f t="shared" si="27"/>
        <v>7</v>
      </c>
      <c r="C1200" s="72" t="s">
        <v>908</v>
      </c>
      <c r="D1200" s="73">
        <v>0</v>
      </c>
      <c r="E1200" s="80"/>
      <c r="F1200" s="74"/>
    </row>
    <row r="1201" spans="1:6">
      <c r="A1201" s="66">
        <v>2200510</v>
      </c>
      <c r="B1201" s="67">
        <f t="shared" si="27"/>
        <v>7</v>
      </c>
      <c r="C1201" s="72" t="s">
        <v>909</v>
      </c>
      <c r="D1201" s="73">
        <v>0</v>
      </c>
      <c r="E1201" s="80"/>
      <c r="F1201" s="74"/>
    </row>
    <row r="1202" spans="1:6">
      <c r="A1202" s="66">
        <v>2200511</v>
      </c>
      <c r="B1202" s="67">
        <f t="shared" si="27"/>
        <v>7</v>
      </c>
      <c r="C1202" s="72" t="s">
        <v>910</v>
      </c>
      <c r="D1202" s="73">
        <v>0</v>
      </c>
      <c r="E1202" s="80"/>
      <c r="F1202" s="74"/>
    </row>
    <row r="1203" spans="1:6">
      <c r="A1203" s="66">
        <v>2200512</v>
      </c>
      <c r="B1203" s="67">
        <f t="shared" si="27"/>
        <v>7</v>
      </c>
      <c r="C1203" s="72" t="s">
        <v>911</v>
      </c>
      <c r="D1203" s="73">
        <v>0</v>
      </c>
      <c r="E1203" s="80"/>
      <c r="F1203" s="74"/>
    </row>
    <row r="1204" spans="1:6">
      <c r="A1204" s="66">
        <v>2200513</v>
      </c>
      <c r="B1204" s="67">
        <f t="shared" si="27"/>
        <v>7</v>
      </c>
      <c r="C1204" s="72" t="s">
        <v>912</v>
      </c>
      <c r="D1204" s="73">
        <v>0</v>
      </c>
      <c r="E1204" s="80"/>
      <c r="F1204" s="74"/>
    </row>
    <row r="1205" spans="1:6">
      <c r="A1205" s="66">
        <v>2200514</v>
      </c>
      <c r="B1205" s="67">
        <f t="shared" si="27"/>
        <v>7</v>
      </c>
      <c r="C1205" s="72" t="s">
        <v>913</v>
      </c>
      <c r="D1205" s="73">
        <v>0</v>
      </c>
      <c r="E1205" s="80"/>
      <c r="F1205" s="74"/>
    </row>
    <row r="1206" spans="1:6">
      <c r="A1206" s="66">
        <v>2200599</v>
      </c>
      <c r="B1206" s="67">
        <f t="shared" si="27"/>
        <v>7</v>
      </c>
      <c r="C1206" s="72" t="s">
        <v>914</v>
      </c>
      <c r="D1206" s="73">
        <v>239</v>
      </c>
      <c r="E1206" s="80"/>
      <c r="F1206" s="74">
        <f>VLOOKUP(A1206,[1]表三汇总表!$A$10:$D$607,4,0)/10000</f>
        <v>209.771144</v>
      </c>
    </row>
    <row r="1207" spans="1:6">
      <c r="A1207" s="66">
        <v>22099</v>
      </c>
      <c r="B1207" s="67">
        <f t="shared" si="27"/>
        <v>5</v>
      </c>
      <c r="C1207" s="68" t="s">
        <v>915</v>
      </c>
      <c r="D1207" s="84">
        <v>0</v>
      </c>
      <c r="E1207" s="80"/>
      <c r="F1207" s="80">
        <f>F1208</f>
        <v>3000</v>
      </c>
    </row>
    <row r="1208" spans="1:6">
      <c r="A1208" s="66">
        <v>2209999</v>
      </c>
      <c r="B1208" s="67">
        <f t="shared" si="27"/>
        <v>7</v>
      </c>
      <c r="C1208" s="72" t="s">
        <v>916</v>
      </c>
      <c r="D1208" s="73">
        <v>0</v>
      </c>
      <c r="E1208" s="80"/>
      <c r="F1208" s="74">
        <f>VLOOKUP(A1208,[1]表三汇总表!$A$10:$D$607,4,0)/10000</f>
        <v>3000</v>
      </c>
    </row>
    <row r="1209" spans="1:6">
      <c r="A1209" s="66">
        <v>221</v>
      </c>
      <c r="B1209" s="67">
        <f t="shared" si="27"/>
        <v>3</v>
      </c>
      <c r="C1209" s="68" t="s">
        <v>917</v>
      </c>
      <c r="D1209" s="84">
        <v>25000</v>
      </c>
      <c r="E1209" s="80"/>
      <c r="F1209" s="80">
        <f>SUM(F1210,F1223,F1227)</f>
        <v>0</v>
      </c>
    </row>
    <row r="1210" spans="1:6">
      <c r="A1210" s="66">
        <v>22101</v>
      </c>
      <c r="B1210" s="67">
        <f t="shared" si="27"/>
        <v>5</v>
      </c>
      <c r="C1210" s="68" t="s">
        <v>918</v>
      </c>
      <c r="D1210" s="84">
        <v>25000</v>
      </c>
      <c r="E1210" s="80"/>
      <c r="F1210" s="80">
        <f>SUM(F1211:F1222)</f>
        <v>0</v>
      </c>
    </row>
    <row r="1211" spans="1:6">
      <c r="A1211" s="66">
        <v>2210101</v>
      </c>
      <c r="B1211" s="67">
        <f t="shared" si="27"/>
        <v>7</v>
      </c>
      <c r="C1211" s="72" t="s">
        <v>919</v>
      </c>
      <c r="D1211" s="73">
        <v>0</v>
      </c>
      <c r="E1211" s="80"/>
      <c r="F1211" s="74"/>
    </row>
    <row r="1212" spans="1:6">
      <c r="A1212" s="66">
        <v>2210102</v>
      </c>
      <c r="B1212" s="67">
        <f t="shared" si="27"/>
        <v>7</v>
      </c>
      <c r="C1212" s="72" t="s">
        <v>920</v>
      </c>
      <c r="D1212" s="73">
        <v>0</v>
      </c>
      <c r="E1212" s="80"/>
      <c r="F1212" s="74"/>
    </row>
    <row r="1213" spans="1:6">
      <c r="A1213" s="66">
        <v>2210103</v>
      </c>
      <c r="B1213" s="67">
        <f t="shared" si="27"/>
        <v>7</v>
      </c>
      <c r="C1213" s="72" t="s">
        <v>921</v>
      </c>
      <c r="D1213" s="73">
        <v>25000</v>
      </c>
      <c r="E1213" s="80"/>
      <c r="F1213" s="74">
        <f>VLOOKUP(A1213,[1]表三汇总表!$A$10:$D$607,4,0)/10000</f>
        <v>0</v>
      </c>
    </row>
    <row r="1214" spans="1:6">
      <c r="A1214" s="66">
        <v>2210104</v>
      </c>
      <c r="B1214" s="67">
        <f t="shared" si="27"/>
        <v>7</v>
      </c>
      <c r="C1214" s="72" t="s">
        <v>922</v>
      </c>
      <c r="D1214" s="73">
        <v>0</v>
      </c>
      <c r="E1214" s="80"/>
      <c r="F1214" s="74"/>
    </row>
    <row r="1215" spans="1:6">
      <c r="A1215" s="66">
        <v>2210105</v>
      </c>
      <c r="B1215" s="67">
        <f t="shared" si="27"/>
        <v>7</v>
      </c>
      <c r="C1215" s="72" t="s">
        <v>923</v>
      </c>
      <c r="D1215" s="73">
        <v>0</v>
      </c>
      <c r="E1215" s="80"/>
      <c r="F1215" s="74">
        <f>VLOOKUP(A1215,[1]表三汇总表!$A$10:$D$607,4,0)/10000</f>
        <v>0</v>
      </c>
    </row>
    <row r="1216" spans="1:6">
      <c r="A1216" s="66">
        <v>2210106</v>
      </c>
      <c r="B1216" s="67">
        <f t="shared" si="27"/>
        <v>7</v>
      </c>
      <c r="C1216" s="72" t="s">
        <v>924</v>
      </c>
      <c r="D1216" s="73">
        <v>0</v>
      </c>
      <c r="E1216" s="80"/>
      <c r="F1216" s="74"/>
    </row>
    <row r="1217" spans="1:6">
      <c r="A1217" s="66">
        <v>2210107</v>
      </c>
      <c r="B1217" s="67">
        <f t="shared" si="27"/>
        <v>7</v>
      </c>
      <c r="C1217" s="72" t="s">
        <v>925</v>
      </c>
      <c r="D1217" s="73">
        <v>0</v>
      </c>
      <c r="E1217" s="80"/>
      <c r="F1217" s="74">
        <f>VLOOKUP(A1217,[1]表三汇总表!$A$10:$D$607,4,0)/10000</f>
        <v>0</v>
      </c>
    </row>
    <row r="1218" spans="1:6">
      <c r="A1218" s="66">
        <v>2210108</v>
      </c>
      <c r="B1218" s="67">
        <f t="shared" si="27"/>
        <v>7</v>
      </c>
      <c r="C1218" s="72" t="s">
        <v>926</v>
      </c>
      <c r="D1218" s="73">
        <v>0</v>
      </c>
      <c r="E1218" s="80"/>
      <c r="F1218" s="74">
        <f>VLOOKUP(A1218,[1]表三汇总表!$A$10:$D$607,4,0)/10000</f>
        <v>0</v>
      </c>
    </row>
    <row r="1219" spans="1:6">
      <c r="A1219" s="66">
        <v>2210109</v>
      </c>
      <c r="B1219" s="67">
        <f t="shared" si="27"/>
        <v>7</v>
      </c>
      <c r="C1219" s="72" t="s">
        <v>927</v>
      </c>
      <c r="D1219" s="73">
        <v>0</v>
      </c>
      <c r="E1219" s="80"/>
      <c r="F1219" s="74"/>
    </row>
    <row r="1220" spans="1:6">
      <c r="A1220" s="66">
        <v>2210110</v>
      </c>
      <c r="B1220" s="67">
        <f t="shared" si="27"/>
        <v>7</v>
      </c>
      <c r="C1220" s="72" t="s">
        <v>928</v>
      </c>
      <c r="D1220" s="73">
        <v>0</v>
      </c>
      <c r="E1220" s="80"/>
      <c r="F1220" s="74"/>
    </row>
    <row r="1221" ht="15" spans="1:6">
      <c r="A1221" s="86">
        <v>2210111</v>
      </c>
      <c r="B1221" s="67">
        <f t="shared" si="27"/>
        <v>7</v>
      </c>
      <c r="C1221" s="72" t="s">
        <v>929</v>
      </c>
      <c r="D1221" s="73">
        <v>0</v>
      </c>
      <c r="E1221" s="80"/>
      <c r="F1221" s="74"/>
    </row>
    <row r="1222" spans="1:6">
      <c r="A1222" s="66">
        <v>2210199</v>
      </c>
      <c r="B1222" s="67">
        <f t="shared" si="27"/>
        <v>7</v>
      </c>
      <c r="C1222" s="72" t="s">
        <v>930</v>
      </c>
      <c r="D1222" s="73">
        <v>0</v>
      </c>
      <c r="E1222" s="80"/>
      <c r="F1222" s="74"/>
    </row>
    <row r="1223" spans="1:6">
      <c r="A1223" s="66">
        <v>22102</v>
      </c>
      <c r="B1223" s="67">
        <f t="shared" ref="B1223:B1286" si="28">LEN(A1223)</f>
        <v>5</v>
      </c>
      <c r="C1223" s="68" t="s">
        <v>931</v>
      </c>
      <c r="D1223" s="84">
        <v>0</v>
      </c>
      <c r="E1223" s="80"/>
      <c r="F1223" s="80">
        <f>SUM(F1224:F1226)</f>
        <v>0</v>
      </c>
    </row>
    <row r="1224" spans="1:6">
      <c r="A1224" s="66">
        <v>2210201</v>
      </c>
      <c r="B1224" s="67">
        <f t="shared" si="28"/>
        <v>7</v>
      </c>
      <c r="C1224" s="72" t="s">
        <v>932</v>
      </c>
      <c r="D1224" s="73">
        <v>0</v>
      </c>
      <c r="E1224" s="80"/>
      <c r="F1224" s="74"/>
    </row>
    <row r="1225" spans="1:6">
      <c r="A1225" s="66">
        <v>2210202</v>
      </c>
      <c r="B1225" s="67">
        <f t="shared" si="28"/>
        <v>7</v>
      </c>
      <c r="C1225" s="72" t="s">
        <v>933</v>
      </c>
      <c r="D1225" s="73">
        <v>0</v>
      </c>
      <c r="E1225" s="80"/>
      <c r="F1225" s="74"/>
    </row>
    <row r="1226" spans="1:6">
      <c r="A1226" s="66">
        <v>2210203</v>
      </c>
      <c r="B1226" s="67">
        <f t="shared" si="28"/>
        <v>7</v>
      </c>
      <c r="C1226" s="72" t="s">
        <v>934</v>
      </c>
      <c r="D1226" s="73">
        <v>0</v>
      </c>
      <c r="E1226" s="80"/>
      <c r="F1226" s="74"/>
    </row>
    <row r="1227" spans="1:6">
      <c r="A1227" s="66">
        <v>22103</v>
      </c>
      <c r="B1227" s="67">
        <f t="shared" si="28"/>
        <v>5</v>
      </c>
      <c r="C1227" s="68" t="s">
        <v>935</v>
      </c>
      <c r="D1227" s="84">
        <v>0</v>
      </c>
      <c r="E1227" s="80"/>
      <c r="F1227" s="80">
        <f>SUM(F1228:F1230)</f>
        <v>0</v>
      </c>
    </row>
    <row r="1228" spans="1:6">
      <c r="A1228" s="66">
        <v>2210301</v>
      </c>
      <c r="B1228" s="67">
        <f t="shared" si="28"/>
        <v>7</v>
      </c>
      <c r="C1228" s="72" t="s">
        <v>936</v>
      </c>
      <c r="D1228" s="73">
        <v>0</v>
      </c>
      <c r="E1228" s="80"/>
      <c r="F1228" s="74"/>
    </row>
    <row r="1229" spans="1:6">
      <c r="A1229" s="66">
        <v>2210302</v>
      </c>
      <c r="B1229" s="67">
        <f t="shared" si="28"/>
        <v>7</v>
      </c>
      <c r="C1229" s="72" t="s">
        <v>937</v>
      </c>
      <c r="D1229" s="73">
        <v>0</v>
      </c>
      <c r="E1229" s="80"/>
      <c r="F1229" s="74"/>
    </row>
    <row r="1230" spans="1:6">
      <c r="A1230" s="66">
        <v>2210399</v>
      </c>
      <c r="B1230" s="67">
        <f t="shared" si="28"/>
        <v>7</v>
      </c>
      <c r="C1230" s="72" t="s">
        <v>938</v>
      </c>
      <c r="D1230" s="73">
        <v>0</v>
      </c>
      <c r="E1230" s="80"/>
      <c r="F1230" s="74"/>
    </row>
    <row r="1231" spans="1:6">
      <c r="A1231" s="66">
        <v>222</v>
      </c>
      <c r="B1231" s="67">
        <f t="shared" si="28"/>
        <v>3</v>
      </c>
      <c r="C1231" s="68" t="s">
        <v>939</v>
      </c>
      <c r="D1231" s="84">
        <v>925</v>
      </c>
      <c r="E1231" s="80"/>
      <c r="F1231" s="80">
        <f>F1232+F1250+F1257+F1263</f>
        <v>691.6</v>
      </c>
    </row>
    <row r="1232" spans="1:6">
      <c r="A1232" s="66">
        <v>22201</v>
      </c>
      <c r="B1232" s="67">
        <f t="shared" si="28"/>
        <v>5</v>
      </c>
      <c r="C1232" s="68" t="s">
        <v>940</v>
      </c>
      <c r="D1232" s="84">
        <v>925</v>
      </c>
      <c r="E1232" s="80"/>
      <c r="F1232" s="80">
        <f>SUM(F1233:F1249)</f>
        <v>691.6</v>
      </c>
    </row>
    <row r="1233" spans="1:6">
      <c r="A1233" s="66">
        <v>2220101</v>
      </c>
      <c r="B1233" s="67">
        <f t="shared" si="28"/>
        <v>7</v>
      </c>
      <c r="C1233" s="72" t="s">
        <v>10</v>
      </c>
      <c r="D1233" s="73">
        <v>0</v>
      </c>
      <c r="E1233" s="80"/>
      <c r="F1233" s="74"/>
    </row>
    <row r="1234" spans="1:6">
      <c r="A1234" s="66">
        <v>2220102</v>
      </c>
      <c r="B1234" s="67">
        <f t="shared" si="28"/>
        <v>7</v>
      </c>
      <c r="C1234" s="72" t="s">
        <v>11</v>
      </c>
      <c r="D1234" s="73">
        <v>925</v>
      </c>
      <c r="E1234" s="80"/>
      <c r="F1234" s="74">
        <f>VLOOKUP(A1234,[1]表三汇总表!$A$10:$D$607,4,0)/10000</f>
        <v>691.6</v>
      </c>
    </row>
    <row r="1235" spans="1:6">
      <c r="A1235" s="66">
        <v>2220103</v>
      </c>
      <c r="B1235" s="67">
        <f t="shared" si="28"/>
        <v>7</v>
      </c>
      <c r="C1235" s="72" t="s">
        <v>12</v>
      </c>
      <c r="D1235" s="73">
        <v>0</v>
      </c>
      <c r="E1235" s="80"/>
      <c r="F1235" s="74"/>
    </row>
    <row r="1236" spans="1:6">
      <c r="A1236" s="66">
        <v>2220104</v>
      </c>
      <c r="B1236" s="67">
        <f t="shared" si="28"/>
        <v>7</v>
      </c>
      <c r="C1236" s="72" t="s">
        <v>941</v>
      </c>
      <c r="D1236" s="73">
        <v>0</v>
      </c>
      <c r="E1236" s="80"/>
      <c r="F1236" s="74"/>
    </row>
    <row r="1237" spans="1:6">
      <c r="A1237" s="66">
        <v>2220105</v>
      </c>
      <c r="B1237" s="67">
        <f t="shared" si="28"/>
        <v>7</v>
      </c>
      <c r="C1237" s="72" t="s">
        <v>942</v>
      </c>
      <c r="D1237" s="73">
        <v>0</v>
      </c>
      <c r="E1237" s="80"/>
      <c r="F1237" s="74"/>
    </row>
    <row r="1238" spans="1:6">
      <c r="A1238" s="66">
        <v>2220106</v>
      </c>
      <c r="B1238" s="67">
        <f t="shared" si="28"/>
        <v>7</v>
      </c>
      <c r="C1238" s="72" t="s">
        <v>943</v>
      </c>
      <c r="D1238" s="73">
        <v>0</v>
      </c>
      <c r="E1238" s="80"/>
      <c r="F1238" s="74"/>
    </row>
    <row r="1239" spans="1:6">
      <c r="A1239" s="66">
        <v>2220107</v>
      </c>
      <c r="B1239" s="67">
        <f t="shared" si="28"/>
        <v>7</v>
      </c>
      <c r="C1239" s="72" t="s">
        <v>944</v>
      </c>
      <c r="D1239" s="73">
        <v>0</v>
      </c>
      <c r="E1239" s="80"/>
      <c r="F1239" s="74"/>
    </row>
    <row r="1240" spans="1:6">
      <c r="A1240" s="66">
        <v>2220112</v>
      </c>
      <c r="B1240" s="67">
        <f t="shared" si="28"/>
        <v>7</v>
      </c>
      <c r="C1240" s="72" t="s">
        <v>945</v>
      </c>
      <c r="D1240" s="73">
        <v>0</v>
      </c>
      <c r="E1240" s="80"/>
      <c r="F1240" s="74"/>
    </row>
    <row r="1241" spans="1:6">
      <c r="A1241" s="66">
        <v>2220113</v>
      </c>
      <c r="B1241" s="67">
        <f t="shared" si="28"/>
        <v>7</v>
      </c>
      <c r="C1241" s="72" t="s">
        <v>946</v>
      </c>
      <c r="D1241" s="73">
        <v>0</v>
      </c>
      <c r="E1241" s="80"/>
      <c r="F1241" s="74"/>
    </row>
    <row r="1242" spans="1:6">
      <c r="A1242" s="66">
        <v>2220114</v>
      </c>
      <c r="B1242" s="67">
        <f t="shared" si="28"/>
        <v>7</v>
      </c>
      <c r="C1242" s="72" t="s">
        <v>947</v>
      </c>
      <c r="D1242" s="73">
        <v>0</v>
      </c>
      <c r="E1242" s="80"/>
      <c r="F1242" s="74"/>
    </row>
    <row r="1243" spans="1:6">
      <c r="A1243" s="66">
        <v>2220115</v>
      </c>
      <c r="B1243" s="67">
        <f t="shared" si="28"/>
        <v>7</v>
      </c>
      <c r="C1243" s="72" t="s">
        <v>948</v>
      </c>
      <c r="D1243" s="73">
        <v>0</v>
      </c>
      <c r="E1243" s="80"/>
      <c r="F1243" s="74"/>
    </row>
    <row r="1244" spans="1:6">
      <c r="A1244" s="66">
        <v>2220118</v>
      </c>
      <c r="B1244" s="67">
        <f t="shared" si="28"/>
        <v>7</v>
      </c>
      <c r="C1244" s="72" t="s">
        <v>949</v>
      </c>
      <c r="D1244" s="73">
        <v>0</v>
      </c>
      <c r="E1244" s="80"/>
      <c r="F1244" s="74"/>
    </row>
    <row r="1245" spans="1:6">
      <c r="A1245" s="66">
        <v>2220119</v>
      </c>
      <c r="B1245" s="67">
        <f t="shared" si="28"/>
        <v>7</v>
      </c>
      <c r="C1245" s="72" t="s">
        <v>950</v>
      </c>
      <c r="D1245" s="73">
        <v>0</v>
      </c>
      <c r="E1245" s="80"/>
      <c r="F1245" s="74"/>
    </row>
    <row r="1246" spans="1:6">
      <c r="A1246" s="66">
        <v>2220120</v>
      </c>
      <c r="B1246" s="67">
        <f t="shared" si="28"/>
        <v>7</v>
      </c>
      <c r="C1246" s="72" t="s">
        <v>951</v>
      </c>
      <c r="D1246" s="73">
        <v>0</v>
      </c>
      <c r="E1246" s="80"/>
      <c r="F1246" s="74"/>
    </row>
    <row r="1247" spans="1:6">
      <c r="A1247" s="66">
        <v>2220121</v>
      </c>
      <c r="B1247" s="67">
        <f t="shared" si="28"/>
        <v>7</v>
      </c>
      <c r="C1247" s="72" t="s">
        <v>952</v>
      </c>
      <c r="D1247" s="73">
        <v>0</v>
      </c>
      <c r="E1247" s="80"/>
      <c r="F1247" s="74"/>
    </row>
    <row r="1248" spans="1:6">
      <c r="A1248" s="66">
        <v>2220150</v>
      </c>
      <c r="B1248" s="67">
        <f t="shared" si="28"/>
        <v>7</v>
      </c>
      <c r="C1248" s="72" t="s">
        <v>19</v>
      </c>
      <c r="D1248" s="73">
        <v>0</v>
      </c>
      <c r="E1248" s="80"/>
      <c r="F1248" s="74"/>
    </row>
    <row r="1249" spans="1:6">
      <c r="A1249" s="66">
        <v>2220199</v>
      </c>
      <c r="B1249" s="67">
        <f t="shared" si="28"/>
        <v>7</v>
      </c>
      <c r="C1249" s="72" t="s">
        <v>953</v>
      </c>
      <c r="D1249" s="73">
        <v>0</v>
      </c>
      <c r="E1249" s="80"/>
      <c r="F1249" s="74"/>
    </row>
    <row r="1250" spans="1:6">
      <c r="A1250" s="66">
        <v>22203</v>
      </c>
      <c r="B1250" s="67">
        <f t="shared" si="28"/>
        <v>5</v>
      </c>
      <c r="C1250" s="68" t="s">
        <v>954</v>
      </c>
      <c r="D1250" s="84">
        <v>0</v>
      </c>
      <c r="E1250" s="80"/>
      <c r="F1250" s="80">
        <f>SUM(F1251:F1256)</f>
        <v>0</v>
      </c>
    </row>
    <row r="1251" spans="1:6">
      <c r="A1251" s="66">
        <v>2220301</v>
      </c>
      <c r="B1251" s="67">
        <f t="shared" si="28"/>
        <v>7</v>
      </c>
      <c r="C1251" s="72" t="s">
        <v>955</v>
      </c>
      <c r="D1251" s="73">
        <v>0</v>
      </c>
      <c r="E1251" s="80"/>
      <c r="F1251" s="74"/>
    </row>
    <row r="1252" spans="1:6">
      <c r="A1252" s="66">
        <v>2220303</v>
      </c>
      <c r="B1252" s="67">
        <f t="shared" si="28"/>
        <v>7</v>
      </c>
      <c r="C1252" s="72" t="s">
        <v>956</v>
      </c>
      <c r="D1252" s="73">
        <v>0</v>
      </c>
      <c r="E1252" s="80"/>
      <c r="F1252" s="74"/>
    </row>
    <row r="1253" spans="1:6">
      <c r="A1253" s="66">
        <v>2220304</v>
      </c>
      <c r="B1253" s="67">
        <f t="shared" si="28"/>
        <v>7</v>
      </c>
      <c r="C1253" s="72" t="s">
        <v>957</v>
      </c>
      <c r="D1253" s="73">
        <v>0</v>
      </c>
      <c r="E1253" s="80"/>
      <c r="F1253" s="74"/>
    </row>
    <row r="1254" spans="1:6">
      <c r="A1254" s="77">
        <v>2220305</v>
      </c>
      <c r="B1254" s="67">
        <f t="shared" si="28"/>
        <v>7</v>
      </c>
      <c r="C1254" s="79" t="s">
        <v>958</v>
      </c>
      <c r="D1254" s="73">
        <v>0</v>
      </c>
      <c r="E1254" s="80"/>
      <c r="F1254" s="74"/>
    </row>
    <row r="1255" spans="1:6">
      <c r="A1255" s="77">
        <v>2220306</v>
      </c>
      <c r="B1255" s="67">
        <f t="shared" si="28"/>
        <v>7</v>
      </c>
      <c r="C1255" s="79" t="s">
        <v>959</v>
      </c>
      <c r="D1255" s="73">
        <v>0</v>
      </c>
      <c r="E1255" s="80"/>
      <c r="F1255" s="74"/>
    </row>
    <row r="1256" spans="1:6">
      <c r="A1256" s="77">
        <v>2220399</v>
      </c>
      <c r="B1256" s="67">
        <f t="shared" si="28"/>
        <v>7</v>
      </c>
      <c r="C1256" s="79" t="s">
        <v>960</v>
      </c>
      <c r="D1256" s="73">
        <v>0</v>
      </c>
      <c r="E1256" s="80"/>
      <c r="F1256" s="74"/>
    </row>
    <row r="1257" spans="1:6">
      <c r="A1257" s="77">
        <v>22204</v>
      </c>
      <c r="B1257" s="67">
        <f t="shared" si="28"/>
        <v>5</v>
      </c>
      <c r="C1257" s="78" t="s">
        <v>961</v>
      </c>
      <c r="D1257" s="84">
        <v>0</v>
      </c>
      <c r="E1257" s="80"/>
      <c r="F1257" s="80">
        <f>SUM(F1258:F1262)</f>
        <v>0</v>
      </c>
    </row>
    <row r="1258" spans="1:6">
      <c r="A1258" s="77">
        <v>2220401</v>
      </c>
      <c r="B1258" s="67">
        <f t="shared" si="28"/>
        <v>7</v>
      </c>
      <c r="C1258" s="79" t="s">
        <v>962</v>
      </c>
      <c r="D1258" s="73">
        <v>0</v>
      </c>
      <c r="E1258" s="80"/>
      <c r="F1258" s="74"/>
    </row>
    <row r="1259" spans="1:6">
      <c r="A1259" s="77">
        <v>2220402</v>
      </c>
      <c r="B1259" s="67">
        <f t="shared" si="28"/>
        <v>7</v>
      </c>
      <c r="C1259" s="79" t="s">
        <v>963</v>
      </c>
      <c r="D1259" s="73">
        <v>0</v>
      </c>
      <c r="E1259" s="80"/>
      <c r="F1259" s="74"/>
    </row>
    <row r="1260" spans="1:6">
      <c r="A1260" s="77">
        <v>2220403</v>
      </c>
      <c r="B1260" s="67">
        <f t="shared" si="28"/>
        <v>7</v>
      </c>
      <c r="C1260" s="79" t="s">
        <v>964</v>
      </c>
      <c r="D1260" s="73">
        <v>0</v>
      </c>
      <c r="E1260" s="80"/>
      <c r="F1260" s="74"/>
    </row>
    <row r="1261" spans="1:6">
      <c r="A1261" s="77">
        <v>2220404</v>
      </c>
      <c r="B1261" s="67">
        <f t="shared" si="28"/>
        <v>7</v>
      </c>
      <c r="C1261" s="79" t="s">
        <v>965</v>
      </c>
      <c r="D1261" s="73">
        <v>0</v>
      </c>
      <c r="E1261" s="80"/>
      <c r="F1261" s="74"/>
    </row>
    <row r="1262" spans="1:6">
      <c r="A1262" s="77">
        <v>2220499</v>
      </c>
      <c r="B1262" s="67">
        <f t="shared" si="28"/>
        <v>7</v>
      </c>
      <c r="C1262" s="79" t="s">
        <v>966</v>
      </c>
      <c r="D1262" s="73">
        <v>0</v>
      </c>
      <c r="E1262" s="80"/>
      <c r="F1262" s="74"/>
    </row>
    <row r="1263" spans="1:6">
      <c r="A1263" s="77">
        <v>22205</v>
      </c>
      <c r="B1263" s="67">
        <f t="shared" si="28"/>
        <v>5</v>
      </c>
      <c r="C1263" s="78" t="s">
        <v>967</v>
      </c>
      <c r="D1263" s="84">
        <v>0</v>
      </c>
      <c r="E1263" s="80"/>
      <c r="F1263" s="80">
        <f>SUM(F1264:F1275)</f>
        <v>0</v>
      </c>
    </row>
    <row r="1264" spans="1:6">
      <c r="A1264" s="77">
        <v>2220501</v>
      </c>
      <c r="B1264" s="67">
        <f t="shared" si="28"/>
        <v>7</v>
      </c>
      <c r="C1264" s="79" t="s">
        <v>968</v>
      </c>
      <c r="D1264" s="73">
        <v>0</v>
      </c>
      <c r="E1264" s="80"/>
      <c r="F1264" s="74"/>
    </row>
    <row r="1265" spans="1:6">
      <c r="A1265" s="77">
        <v>2220502</v>
      </c>
      <c r="B1265" s="67">
        <f t="shared" si="28"/>
        <v>7</v>
      </c>
      <c r="C1265" s="79" t="s">
        <v>969</v>
      </c>
      <c r="D1265" s="73">
        <v>0</v>
      </c>
      <c r="E1265" s="80"/>
      <c r="F1265" s="74"/>
    </row>
    <row r="1266" spans="1:6">
      <c r="A1266" s="77">
        <v>2220503</v>
      </c>
      <c r="B1266" s="67">
        <f t="shared" si="28"/>
        <v>7</v>
      </c>
      <c r="C1266" s="79" t="s">
        <v>970</v>
      </c>
      <c r="D1266" s="73">
        <v>0</v>
      </c>
      <c r="E1266" s="80"/>
      <c r="F1266" s="74"/>
    </row>
    <row r="1267" spans="1:6">
      <c r="A1267" s="77">
        <v>2220504</v>
      </c>
      <c r="B1267" s="67">
        <f t="shared" si="28"/>
        <v>7</v>
      </c>
      <c r="C1267" s="79" t="s">
        <v>971</v>
      </c>
      <c r="D1267" s="73">
        <v>0</v>
      </c>
      <c r="E1267" s="80"/>
      <c r="F1267" s="74"/>
    </row>
    <row r="1268" spans="1:6">
      <c r="A1268" s="77">
        <v>2220505</v>
      </c>
      <c r="B1268" s="67">
        <f t="shared" si="28"/>
        <v>7</v>
      </c>
      <c r="C1268" s="79" t="s">
        <v>972</v>
      </c>
      <c r="D1268" s="73">
        <v>0</v>
      </c>
      <c r="E1268" s="80"/>
      <c r="F1268" s="74"/>
    </row>
    <row r="1269" spans="1:6">
      <c r="A1269" s="77">
        <v>2220506</v>
      </c>
      <c r="B1269" s="67">
        <f t="shared" si="28"/>
        <v>7</v>
      </c>
      <c r="C1269" s="79" t="s">
        <v>973</v>
      </c>
      <c r="D1269" s="73">
        <v>0</v>
      </c>
      <c r="E1269" s="80"/>
      <c r="F1269" s="74"/>
    </row>
    <row r="1270" spans="1:6">
      <c r="A1270" s="77">
        <v>2220507</v>
      </c>
      <c r="B1270" s="67">
        <f t="shared" si="28"/>
        <v>7</v>
      </c>
      <c r="C1270" s="79" t="s">
        <v>974</v>
      </c>
      <c r="D1270" s="73">
        <v>0</v>
      </c>
      <c r="E1270" s="80"/>
      <c r="F1270" s="74"/>
    </row>
    <row r="1271" spans="1:6">
      <c r="A1271" s="77">
        <v>2220508</v>
      </c>
      <c r="B1271" s="67">
        <f t="shared" si="28"/>
        <v>7</v>
      </c>
      <c r="C1271" s="79" t="s">
        <v>975</v>
      </c>
      <c r="D1271" s="73">
        <v>0</v>
      </c>
      <c r="E1271" s="80"/>
      <c r="F1271" s="74"/>
    </row>
    <row r="1272" spans="1:6">
      <c r="A1272" s="77">
        <v>2220509</v>
      </c>
      <c r="B1272" s="67">
        <f t="shared" si="28"/>
        <v>7</v>
      </c>
      <c r="C1272" s="79" t="s">
        <v>976</v>
      </c>
      <c r="D1272" s="73">
        <v>0</v>
      </c>
      <c r="E1272" s="80"/>
      <c r="F1272" s="74"/>
    </row>
    <row r="1273" spans="1:6">
      <c r="A1273" s="77">
        <v>2220510</v>
      </c>
      <c r="B1273" s="67">
        <f t="shared" si="28"/>
        <v>7</v>
      </c>
      <c r="C1273" s="79" t="s">
        <v>977</v>
      </c>
      <c r="D1273" s="73">
        <v>0</v>
      </c>
      <c r="E1273" s="80"/>
      <c r="F1273" s="74"/>
    </row>
    <row r="1274" spans="1:6">
      <c r="A1274" s="77">
        <v>2220511</v>
      </c>
      <c r="B1274" s="67">
        <f t="shared" si="28"/>
        <v>7</v>
      </c>
      <c r="C1274" s="79" t="s">
        <v>978</v>
      </c>
      <c r="D1274" s="73">
        <v>0</v>
      </c>
      <c r="E1274" s="80"/>
      <c r="F1274" s="74"/>
    </row>
    <row r="1275" spans="1:6">
      <c r="A1275" s="77">
        <v>2220599</v>
      </c>
      <c r="B1275" s="67">
        <f t="shared" si="28"/>
        <v>7</v>
      </c>
      <c r="C1275" s="79" t="s">
        <v>979</v>
      </c>
      <c r="D1275" s="73">
        <v>0</v>
      </c>
      <c r="E1275" s="80"/>
      <c r="F1275" s="74"/>
    </row>
    <row r="1276" spans="1:6">
      <c r="A1276" s="77">
        <v>224</v>
      </c>
      <c r="B1276" s="67">
        <f t="shared" si="28"/>
        <v>3</v>
      </c>
      <c r="C1276" s="78" t="s">
        <v>980</v>
      </c>
      <c r="D1276" s="84">
        <v>4090</v>
      </c>
      <c r="E1276" s="80"/>
      <c r="F1276" s="80">
        <f>F1277+F1288+F1295+F1303+F1316+F1320+F1324</f>
        <v>3944.655708</v>
      </c>
    </row>
    <row r="1277" spans="1:6">
      <c r="A1277" s="77">
        <v>22401</v>
      </c>
      <c r="B1277" s="67">
        <f t="shared" si="28"/>
        <v>5</v>
      </c>
      <c r="C1277" s="78" t="s">
        <v>981</v>
      </c>
      <c r="D1277" s="84">
        <v>1798</v>
      </c>
      <c r="E1277" s="80"/>
      <c r="F1277" s="80">
        <f>SUM(F1278:F1287)</f>
        <v>1477.506108</v>
      </c>
    </row>
    <row r="1278" spans="1:6">
      <c r="A1278" s="77">
        <v>2240101</v>
      </c>
      <c r="B1278" s="67">
        <f t="shared" si="28"/>
        <v>7</v>
      </c>
      <c r="C1278" s="79" t="s">
        <v>10</v>
      </c>
      <c r="D1278" s="73">
        <v>1798</v>
      </c>
      <c r="E1278" s="80"/>
      <c r="F1278" s="74">
        <f>VLOOKUP(A1278,[1]表三汇总表!$A$10:$D$607,4,0)/10000</f>
        <v>1367.506108</v>
      </c>
    </row>
    <row r="1279" spans="1:6">
      <c r="A1279" s="77">
        <v>2240102</v>
      </c>
      <c r="B1279" s="67">
        <f t="shared" si="28"/>
        <v>7</v>
      </c>
      <c r="C1279" s="79" t="s">
        <v>11</v>
      </c>
      <c r="D1279" s="73">
        <v>0</v>
      </c>
      <c r="E1279" s="80"/>
      <c r="F1279" s="74"/>
    </row>
    <row r="1280" spans="1:6">
      <c r="A1280" s="77">
        <v>2240103</v>
      </c>
      <c r="B1280" s="67">
        <f t="shared" si="28"/>
        <v>7</v>
      </c>
      <c r="C1280" s="79" t="s">
        <v>12</v>
      </c>
      <c r="D1280" s="73">
        <v>0</v>
      </c>
      <c r="E1280" s="80"/>
      <c r="F1280" s="74"/>
    </row>
    <row r="1281" spans="1:6">
      <c r="A1281" s="77">
        <v>2240104</v>
      </c>
      <c r="B1281" s="67">
        <f t="shared" si="28"/>
        <v>7</v>
      </c>
      <c r="C1281" s="79" t="s">
        <v>982</v>
      </c>
      <c r="D1281" s="73">
        <v>0</v>
      </c>
      <c r="E1281" s="80"/>
      <c r="F1281" s="74"/>
    </row>
    <row r="1282" spans="1:6">
      <c r="A1282" s="77">
        <v>2240105</v>
      </c>
      <c r="B1282" s="67">
        <f t="shared" si="28"/>
        <v>7</v>
      </c>
      <c r="C1282" s="79" t="s">
        <v>983</v>
      </c>
      <c r="D1282" s="73">
        <v>0</v>
      </c>
      <c r="E1282" s="80"/>
      <c r="F1282" s="74"/>
    </row>
    <row r="1283" spans="1:6">
      <c r="A1283" s="77">
        <v>2240106</v>
      </c>
      <c r="B1283" s="67">
        <f t="shared" si="28"/>
        <v>7</v>
      </c>
      <c r="C1283" s="79" t="s">
        <v>984</v>
      </c>
      <c r="D1283" s="73">
        <v>0</v>
      </c>
      <c r="E1283" s="80"/>
      <c r="F1283" s="74">
        <f>VLOOKUP(A1283,[1]表三汇总表!$A$10:$D$607,4,0)/10000</f>
        <v>110</v>
      </c>
    </row>
    <row r="1284" spans="1:6">
      <c r="A1284" s="77">
        <v>2240108</v>
      </c>
      <c r="B1284" s="67">
        <f t="shared" si="28"/>
        <v>7</v>
      </c>
      <c r="C1284" s="79" t="s">
        <v>985</v>
      </c>
      <c r="D1284" s="73">
        <v>0</v>
      </c>
      <c r="E1284" s="80"/>
      <c r="F1284" s="74"/>
    </row>
    <row r="1285" spans="1:6">
      <c r="A1285" s="77">
        <v>2240109</v>
      </c>
      <c r="B1285" s="67">
        <f t="shared" si="28"/>
        <v>7</v>
      </c>
      <c r="C1285" s="79" t="s">
        <v>986</v>
      </c>
      <c r="D1285" s="73">
        <v>0</v>
      </c>
      <c r="E1285" s="80"/>
      <c r="F1285" s="74"/>
    </row>
    <row r="1286" spans="1:6">
      <c r="A1286" s="77">
        <v>2240150</v>
      </c>
      <c r="B1286" s="67">
        <f t="shared" si="28"/>
        <v>7</v>
      </c>
      <c r="C1286" s="79" t="s">
        <v>19</v>
      </c>
      <c r="D1286" s="73">
        <v>0</v>
      </c>
      <c r="E1286" s="80"/>
      <c r="F1286" s="74"/>
    </row>
    <row r="1287" spans="1:6">
      <c r="A1287" s="77">
        <v>2240199</v>
      </c>
      <c r="B1287" s="67">
        <f t="shared" ref="B1287:B1350" si="29">LEN(A1287)</f>
        <v>7</v>
      </c>
      <c r="C1287" s="79" t="s">
        <v>987</v>
      </c>
      <c r="D1287" s="73">
        <v>0</v>
      </c>
      <c r="E1287" s="80"/>
      <c r="F1287" s="74"/>
    </row>
    <row r="1288" spans="1:6">
      <c r="A1288" s="77">
        <v>22402</v>
      </c>
      <c r="B1288" s="67">
        <f t="shared" si="29"/>
        <v>5</v>
      </c>
      <c r="C1288" s="78" t="s">
        <v>988</v>
      </c>
      <c r="D1288" s="84">
        <v>2292</v>
      </c>
      <c r="E1288" s="80"/>
      <c r="F1288" s="80">
        <f>SUM(F1289:F1294)</f>
        <v>2467.1496</v>
      </c>
    </row>
    <row r="1289" spans="1:6">
      <c r="A1289" s="77">
        <v>2240201</v>
      </c>
      <c r="B1289" s="67">
        <f t="shared" si="29"/>
        <v>7</v>
      </c>
      <c r="C1289" s="79" t="s">
        <v>10</v>
      </c>
      <c r="D1289" s="73">
        <v>2292</v>
      </c>
      <c r="E1289" s="80"/>
      <c r="F1289" s="74">
        <f>VLOOKUP(A1289,[1]表三汇总表!$A$10:$D$607,4,0)/10000</f>
        <v>2467.1496</v>
      </c>
    </row>
    <row r="1290" spans="1:6">
      <c r="A1290" s="77">
        <v>2240202</v>
      </c>
      <c r="B1290" s="67">
        <f t="shared" si="29"/>
        <v>7</v>
      </c>
      <c r="C1290" s="79" t="s">
        <v>11</v>
      </c>
      <c r="D1290" s="73">
        <v>0</v>
      </c>
      <c r="E1290" s="80"/>
      <c r="F1290" s="74"/>
    </row>
    <row r="1291" spans="1:6">
      <c r="A1291" s="77">
        <v>2240203</v>
      </c>
      <c r="B1291" s="67">
        <f t="shared" si="29"/>
        <v>7</v>
      </c>
      <c r="C1291" s="79" t="s">
        <v>12</v>
      </c>
      <c r="D1291" s="73">
        <v>0</v>
      </c>
      <c r="E1291" s="80"/>
      <c r="F1291" s="74"/>
    </row>
    <row r="1292" spans="1:6">
      <c r="A1292" s="77">
        <v>2240204</v>
      </c>
      <c r="B1292" s="67">
        <f t="shared" si="29"/>
        <v>7</v>
      </c>
      <c r="C1292" s="79" t="s">
        <v>989</v>
      </c>
      <c r="D1292" s="73">
        <v>0</v>
      </c>
      <c r="E1292" s="80"/>
      <c r="F1292" s="74">
        <f>VLOOKUP(A1292,[1]表三汇总表!$A$10:$D$607,4,0)/10000</f>
        <v>0</v>
      </c>
    </row>
    <row r="1293" spans="1:6">
      <c r="A1293" s="77">
        <v>2240250</v>
      </c>
      <c r="B1293" s="67">
        <f t="shared" si="29"/>
        <v>7</v>
      </c>
      <c r="C1293" s="79" t="s">
        <v>19</v>
      </c>
      <c r="D1293" s="73">
        <v>0</v>
      </c>
      <c r="E1293" s="80"/>
      <c r="F1293" s="74"/>
    </row>
    <row r="1294" spans="1:6">
      <c r="A1294" s="77">
        <v>2240299</v>
      </c>
      <c r="B1294" s="67">
        <f t="shared" si="29"/>
        <v>7</v>
      </c>
      <c r="C1294" s="79" t="s">
        <v>990</v>
      </c>
      <c r="D1294" s="73">
        <v>0</v>
      </c>
      <c r="E1294" s="80"/>
      <c r="F1294" s="74"/>
    </row>
    <row r="1295" spans="1:6">
      <c r="A1295" s="77">
        <v>22404</v>
      </c>
      <c r="B1295" s="67">
        <f t="shared" si="29"/>
        <v>5</v>
      </c>
      <c r="C1295" s="78" t="s">
        <v>991</v>
      </c>
      <c r="D1295" s="84">
        <v>0</v>
      </c>
      <c r="E1295" s="80"/>
      <c r="F1295" s="80">
        <f>SUM(F1296:F1302)</f>
        <v>0</v>
      </c>
    </row>
    <row r="1296" spans="1:6">
      <c r="A1296" s="77">
        <v>2240401</v>
      </c>
      <c r="B1296" s="67">
        <f t="shared" si="29"/>
        <v>7</v>
      </c>
      <c r="C1296" s="79" t="s">
        <v>10</v>
      </c>
      <c r="D1296" s="73">
        <v>0</v>
      </c>
      <c r="E1296" s="80"/>
      <c r="F1296" s="74"/>
    </row>
    <row r="1297" spans="1:6">
      <c r="A1297" s="77">
        <v>2240402</v>
      </c>
      <c r="B1297" s="67">
        <f t="shared" si="29"/>
        <v>7</v>
      </c>
      <c r="C1297" s="79" t="s">
        <v>11</v>
      </c>
      <c r="D1297" s="73">
        <v>0</v>
      </c>
      <c r="E1297" s="80"/>
      <c r="F1297" s="74"/>
    </row>
    <row r="1298" spans="1:6">
      <c r="A1298" s="77">
        <v>2240403</v>
      </c>
      <c r="B1298" s="67">
        <f t="shared" si="29"/>
        <v>7</v>
      </c>
      <c r="C1298" s="79" t="s">
        <v>12</v>
      </c>
      <c r="D1298" s="73">
        <v>0</v>
      </c>
      <c r="E1298" s="80"/>
      <c r="F1298" s="74"/>
    </row>
    <row r="1299" spans="1:6">
      <c r="A1299" s="77">
        <v>2240404</v>
      </c>
      <c r="B1299" s="67">
        <f t="shared" si="29"/>
        <v>7</v>
      </c>
      <c r="C1299" s="79" t="s">
        <v>992</v>
      </c>
      <c r="D1299" s="73">
        <v>0</v>
      </c>
      <c r="E1299" s="80"/>
      <c r="F1299" s="74"/>
    </row>
    <row r="1300" spans="1:6">
      <c r="A1300" s="77">
        <v>2240405</v>
      </c>
      <c r="B1300" s="67">
        <f t="shared" si="29"/>
        <v>7</v>
      </c>
      <c r="C1300" s="79" t="s">
        <v>993</v>
      </c>
      <c r="D1300" s="73">
        <v>0</v>
      </c>
      <c r="E1300" s="80"/>
      <c r="F1300" s="74"/>
    </row>
    <row r="1301" spans="1:6">
      <c r="A1301" s="77">
        <v>2240450</v>
      </c>
      <c r="B1301" s="67">
        <f t="shared" si="29"/>
        <v>7</v>
      </c>
      <c r="C1301" s="79" t="s">
        <v>19</v>
      </c>
      <c r="D1301" s="73">
        <v>0</v>
      </c>
      <c r="E1301" s="80"/>
      <c r="F1301" s="74"/>
    </row>
    <row r="1302" spans="1:6">
      <c r="A1302" s="77">
        <v>2240499</v>
      </c>
      <c r="B1302" s="67">
        <f t="shared" si="29"/>
        <v>7</v>
      </c>
      <c r="C1302" s="79" t="s">
        <v>994</v>
      </c>
      <c r="D1302" s="73">
        <v>0</v>
      </c>
      <c r="E1302" s="80"/>
      <c r="F1302" s="74"/>
    </row>
    <row r="1303" spans="1:6">
      <c r="A1303" s="77">
        <v>22405</v>
      </c>
      <c r="B1303" s="67">
        <f t="shared" si="29"/>
        <v>5</v>
      </c>
      <c r="C1303" s="78" t="s">
        <v>995</v>
      </c>
      <c r="D1303" s="84">
        <v>0</v>
      </c>
      <c r="E1303" s="80"/>
      <c r="F1303" s="80">
        <f>SUM(F1304:F1315)</f>
        <v>0</v>
      </c>
    </row>
    <row r="1304" spans="1:6">
      <c r="A1304" s="77">
        <v>2240501</v>
      </c>
      <c r="B1304" s="67">
        <f t="shared" si="29"/>
        <v>7</v>
      </c>
      <c r="C1304" s="79" t="s">
        <v>10</v>
      </c>
      <c r="D1304" s="73">
        <v>0</v>
      </c>
      <c r="E1304" s="80"/>
      <c r="F1304" s="74"/>
    </row>
    <row r="1305" spans="1:6">
      <c r="A1305" s="77">
        <v>2240502</v>
      </c>
      <c r="B1305" s="67">
        <f t="shared" si="29"/>
        <v>7</v>
      </c>
      <c r="C1305" s="79" t="s">
        <v>11</v>
      </c>
      <c r="D1305" s="73">
        <v>0</v>
      </c>
      <c r="E1305" s="80"/>
      <c r="F1305" s="74"/>
    </row>
    <row r="1306" spans="1:6">
      <c r="A1306" s="77">
        <v>2240503</v>
      </c>
      <c r="B1306" s="67">
        <f t="shared" si="29"/>
        <v>7</v>
      </c>
      <c r="C1306" s="79" t="s">
        <v>12</v>
      </c>
      <c r="D1306" s="73">
        <v>0</v>
      </c>
      <c r="E1306" s="80"/>
      <c r="F1306" s="74"/>
    </row>
    <row r="1307" spans="1:6">
      <c r="A1307" s="77">
        <v>2240504</v>
      </c>
      <c r="B1307" s="67">
        <f t="shared" si="29"/>
        <v>7</v>
      </c>
      <c r="C1307" s="79" t="s">
        <v>996</v>
      </c>
      <c r="D1307" s="73">
        <v>0</v>
      </c>
      <c r="E1307" s="80"/>
      <c r="F1307" s="74"/>
    </row>
    <row r="1308" spans="1:6">
      <c r="A1308" s="77">
        <v>2240505</v>
      </c>
      <c r="B1308" s="67">
        <f t="shared" si="29"/>
        <v>7</v>
      </c>
      <c r="C1308" s="79" t="s">
        <v>997</v>
      </c>
      <c r="D1308" s="73">
        <v>0</v>
      </c>
      <c r="E1308" s="80"/>
      <c r="F1308" s="74"/>
    </row>
    <row r="1309" spans="1:6">
      <c r="A1309" s="77">
        <v>2240506</v>
      </c>
      <c r="B1309" s="67">
        <f t="shared" si="29"/>
        <v>7</v>
      </c>
      <c r="C1309" s="79" t="s">
        <v>998</v>
      </c>
      <c r="D1309" s="73">
        <v>0</v>
      </c>
      <c r="E1309" s="80"/>
      <c r="F1309" s="74"/>
    </row>
    <row r="1310" spans="1:6">
      <c r="A1310" s="77">
        <v>2240507</v>
      </c>
      <c r="B1310" s="67">
        <f t="shared" si="29"/>
        <v>7</v>
      </c>
      <c r="C1310" s="79" t="s">
        <v>999</v>
      </c>
      <c r="D1310" s="73">
        <v>0</v>
      </c>
      <c r="E1310" s="80"/>
      <c r="F1310" s="74"/>
    </row>
    <row r="1311" spans="1:6">
      <c r="A1311" s="77">
        <v>2240508</v>
      </c>
      <c r="B1311" s="67">
        <f t="shared" si="29"/>
        <v>7</v>
      </c>
      <c r="C1311" s="79" t="s">
        <v>1000</v>
      </c>
      <c r="D1311" s="73">
        <v>0</v>
      </c>
      <c r="E1311" s="80"/>
      <c r="F1311" s="74"/>
    </row>
    <row r="1312" spans="1:6">
      <c r="A1312" s="77">
        <v>2240509</v>
      </c>
      <c r="B1312" s="67">
        <f t="shared" si="29"/>
        <v>7</v>
      </c>
      <c r="C1312" s="79" t="s">
        <v>1001</v>
      </c>
      <c r="D1312" s="73">
        <v>0</v>
      </c>
      <c r="E1312" s="80"/>
      <c r="F1312" s="74"/>
    </row>
    <row r="1313" spans="1:6">
      <c r="A1313" s="77">
        <v>2240510</v>
      </c>
      <c r="B1313" s="67">
        <f t="shared" si="29"/>
        <v>7</v>
      </c>
      <c r="C1313" s="79" t="s">
        <v>1002</v>
      </c>
      <c r="D1313" s="73">
        <v>0</v>
      </c>
      <c r="E1313" s="80"/>
      <c r="F1313" s="74"/>
    </row>
    <row r="1314" spans="1:6">
      <c r="A1314" s="77">
        <v>2240550</v>
      </c>
      <c r="B1314" s="67">
        <f t="shared" si="29"/>
        <v>7</v>
      </c>
      <c r="C1314" s="79" t="s">
        <v>1003</v>
      </c>
      <c r="D1314" s="73">
        <v>0</v>
      </c>
      <c r="E1314" s="80"/>
      <c r="F1314" s="74"/>
    </row>
    <row r="1315" spans="1:6">
      <c r="A1315" s="77">
        <v>2240599</v>
      </c>
      <c r="B1315" s="67">
        <f t="shared" si="29"/>
        <v>7</v>
      </c>
      <c r="C1315" s="79" t="s">
        <v>1004</v>
      </c>
      <c r="D1315" s="73">
        <v>0</v>
      </c>
      <c r="E1315" s="80"/>
      <c r="F1315" s="74"/>
    </row>
    <row r="1316" spans="1:6">
      <c r="A1316" s="77">
        <v>22406</v>
      </c>
      <c r="B1316" s="67">
        <f t="shared" si="29"/>
        <v>5</v>
      </c>
      <c r="C1316" s="78" t="s">
        <v>1005</v>
      </c>
      <c r="D1316" s="84">
        <v>0</v>
      </c>
      <c r="E1316" s="80"/>
      <c r="F1316" s="80">
        <f>SUM(F1317:F1319)</f>
        <v>0</v>
      </c>
    </row>
    <row r="1317" spans="1:6">
      <c r="A1317" s="77">
        <v>2240601</v>
      </c>
      <c r="B1317" s="67">
        <f t="shared" si="29"/>
        <v>7</v>
      </c>
      <c r="C1317" s="79" t="s">
        <v>1006</v>
      </c>
      <c r="D1317" s="73">
        <v>0</v>
      </c>
      <c r="E1317" s="80"/>
      <c r="F1317" s="74"/>
    </row>
    <row r="1318" spans="1:6">
      <c r="A1318" s="77">
        <v>2240602</v>
      </c>
      <c r="B1318" s="67">
        <f t="shared" si="29"/>
        <v>7</v>
      </c>
      <c r="C1318" s="79" t="s">
        <v>1007</v>
      </c>
      <c r="D1318" s="73">
        <v>0</v>
      </c>
      <c r="E1318" s="80"/>
      <c r="F1318" s="74"/>
    </row>
    <row r="1319" spans="1:6">
      <c r="A1319" s="77">
        <v>2240699</v>
      </c>
      <c r="B1319" s="67">
        <f t="shared" si="29"/>
        <v>7</v>
      </c>
      <c r="C1319" s="79" t="s">
        <v>1008</v>
      </c>
      <c r="D1319" s="73">
        <v>0</v>
      </c>
      <c r="E1319" s="80"/>
      <c r="F1319" s="74"/>
    </row>
    <row r="1320" spans="1:6">
      <c r="A1320" s="77">
        <v>22407</v>
      </c>
      <c r="B1320" s="67">
        <f t="shared" si="29"/>
        <v>5</v>
      </c>
      <c r="C1320" s="78" t="s">
        <v>1009</v>
      </c>
      <c r="D1320" s="84">
        <v>0</v>
      </c>
      <c r="E1320" s="80"/>
      <c r="F1320" s="80">
        <f>SUM(F1321:F1323)</f>
        <v>0</v>
      </c>
    </row>
    <row r="1321" spans="1:6">
      <c r="A1321" s="77">
        <v>2240703</v>
      </c>
      <c r="B1321" s="67">
        <f t="shared" si="29"/>
        <v>7</v>
      </c>
      <c r="C1321" s="79" t="s">
        <v>1010</v>
      </c>
      <c r="D1321" s="73">
        <v>0</v>
      </c>
      <c r="E1321" s="80"/>
      <c r="F1321" s="74"/>
    </row>
    <row r="1322" spans="1:6">
      <c r="A1322" s="77">
        <v>2240704</v>
      </c>
      <c r="B1322" s="67">
        <f t="shared" si="29"/>
        <v>7</v>
      </c>
      <c r="C1322" s="79" t="s">
        <v>1011</v>
      </c>
      <c r="D1322" s="73">
        <v>0</v>
      </c>
      <c r="E1322" s="80"/>
      <c r="F1322" s="74"/>
    </row>
    <row r="1323" spans="1:6">
      <c r="A1323" s="77">
        <v>2240799</v>
      </c>
      <c r="B1323" s="67">
        <f t="shared" si="29"/>
        <v>7</v>
      </c>
      <c r="C1323" s="79" t="s">
        <v>1012</v>
      </c>
      <c r="D1323" s="73">
        <v>0</v>
      </c>
      <c r="E1323" s="80"/>
      <c r="F1323" s="74"/>
    </row>
    <row r="1324" spans="1:6">
      <c r="A1324" s="77">
        <v>22499</v>
      </c>
      <c r="B1324" s="67">
        <f t="shared" si="29"/>
        <v>5</v>
      </c>
      <c r="C1324" s="78" t="s">
        <v>1013</v>
      </c>
      <c r="D1324" s="84">
        <v>0</v>
      </c>
      <c r="E1324" s="80"/>
      <c r="F1324" s="80">
        <f>F1325</f>
        <v>0</v>
      </c>
    </row>
    <row r="1325" spans="1:6">
      <c r="A1325" s="77">
        <v>2249999</v>
      </c>
      <c r="B1325" s="67">
        <f t="shared" si="29"/>
        <v>7</v>
      </c>
      <c r="C1325" s="79" t="s">
        <v>1014</v>
      </c>
      <c r="D1325" s="73">
        <v>0</v>
      </c>
      <c r="E1325" s="80"/>
      <c r="F1325" s="74"/>
    </row>
    <row r="1326" spans="1:6">
      <c r="A1326" s="77">
        <v>227</v>
      </c>
      <c r="B1326" s="67"/>
      <c r="C1326" s="78" t="s">
        <v>1015</v>
      </c>
      <c r="D1326" s="73">
        <v>5000</v>
      </c>
      <c r="E1326" s="80"/>
      <c r="F1326" s="80"/>
    </row>
    <row r="1327" spans="1:6">
      <c r="A1327" s="77">
        <v>229</v>
      </c>
      <c r="B1327" s="67">
        <f t="shared" ref="B1327:B1351" si="30">LEN(A1327)</f>
        <v>3</v>
      </c>
      <c r="C1327" s="78" t="s">
        <v>1016</v>
      </c>
      <c r="D1327" s="84">
        <v>6065</v>
      </c>
      <c r="E1327" s="80"/>
      <c r="F1327" s="80">
        <f>F1330</f>
        <v>0</v>
      </c>
    </row>
    <row r="1328" spans="1:6">
      <c r="A1328" s="77" t="s">
        <v>1017</v>
      </c>
      <c r="B1328" s="67">
        <f t="shared" si="30"/>
        <v>5</v>
      </c>
      <c r="C1328" s="78" t="s">
        <v>1018</v>
      </c>
      <c r="D1328" s="73">
        <v>1500</v>
      </c>
      <c r="E1328" s="80"/>
      <c r="F1328" s="80"/>
    </row>
    <row r="1329" spans="1:6">
      <c r="A1329" s="77">
        <v>2290201</v>
      </c>
      <c r="B1329" s="67">
        <f t="shared" si="30"/>
        <v>7</v>
      </c>
      <c r="C1329" s="79" t="s">
        <v>1019</v>
      </c>
      <c r="D1329" s="73">
        <v>1500</v>
      </c>
      <c r="E1329" s="80"/>
      <c r="F1329" s="74"/>
    </row>
    <row r="1330" spans="1:6">
      <c r="A1330" s="77">
        <v>22999</v>
      </c>
      <c r="B1330" s="67">
        <f t="shared" si="30"/>
        <v>5</v>
      </c>
      <c r="C1330" s="78" t="s">
        <v>1020</v>
      </c>
      <c r="D1330" s="84">
        <v>4565</v>
      </c>
      <c r="E1330" s="80"/>
      <c r="F1330" s="80">
        <f>F1331</f>
        <v>0</v>
      </c>
    </row>
    <row r="1331" spans="1:6">
      <c r="A1331" s="77">
        <v>2299999</v>
      </c>
      <c r="B1331" s="67">
        <f t="shared" si="30"/>
        <v>7</v>
      </c>
      <c r="C1331" s="79" t="s">
        <v>1021</v>
      </c>
      <c r="D1331" s="73">
        <v>4565</v>
      </c>
      <c r="E1331" s="80"/>
      <c r="F1331" s="74"/>
    </row>
    <row r="1332" spans="1:6">
      <c r="A1332" s="77">
        <v>232</v>
      </c>
      <c r="B1332" s="67">
        <f t="shared" si="30"/>
        <v>3</v>
      </c>
      <c r="C1332" s="78" t="s">
        <v>1022</v>
      </c>
      <c r="D1332" s="84">
        <v>11332</v>
      </c>
      <c r="E1332" s="80"/>
      <c r="F1332" s="80">
        <f>SUM(F1333,F1335,F1340)</f>
        <v>12169.53</v>
      </c>
    </row>
    <row r="1333" spans="1:6">
      <c r="A1333" s="77">
        <v>23201</v>
      </c>
      <c r="B1333" s="67">
        <f t="shared" si="30"/>
        <v>5</v>
      </c>
      <c r="C1333" s="78" t="s">
        <v>1023</v>
      </c>
      <c r="D1333" s="84">
        <v>0</v>
      </c>
      <c r="E1333" s="80"/>
      <c r="F1333" s="80">
        <f>F1334</f>
        <v>0</v>
      </c>
    </row>
    <row r="1334" spans="1:6">
      <c r="A1334" s="77">
        <v>2320101</v>
      </c>
      <c r="B1334" s="67">
        <f t="shared" si="30"/>
        <v>7</v>
      </c>
      <c r="C1334" s="79" t="s">
        <v>1024</v>
      </c>
      <c r="D1334" s="73">
        <v>0</v>
      </c>
      <c r="E1334" s="80"/>
      <c r="F1334" s="74"/>
    </row>
    <row r="1335" spans="1:6">
      <c r="A1335" s="77">
        <v>23202</v>
      </c>
      <c r="B1335" s="67">
        <f t="shared" si="30"/>
        <v>5</v>
      </c>
      <c r="C1335" s="78" t="s">
        <v>1025</v>
      </c>
      <c r="D1335" s="84">
        <v>0</v>
      </c>
      <c r="E1335" s="80"/>
      <c r="F1335" s="80">
        <f>SUM(F1336:F1339)</f>
        <v>0</v>
      </c>
    </row>
    <row r="1336" spans="1:6">
      <c r="A1336" s="77">
        <v>2320201</v>
      </c>
      <c r="B1336" s="67">
        <f t="shared" si="30"/>
        <v>7</v>
      </c>
      <c r="C1336" s="79" t="s">
        <v>1026</v>
      </c>
      <c r="D1336" s="73">
        <v>0</v>
      </c>
      <c r="E1336" s="80"/>
      <c r="F1336" s="74"/>
    </row>
    <row r="1337" spans="1:6">
      <c r="A1337" s="77">
        <v>2320202</v>
      </c>
      <c r="B1337" s="67">
        <f t="shared" si="30"/>
        <v>7</v>
      </c>
      <c r="C1337" s="79" t="s">
        <v>1027</v>
      </c>
      <c r="D1337" s="73">
        <v>0</v>
      </c>
      <c r="E1337" s="80"/>
      <c r="F1337" s="74"/>
    </row>
    <row r="1338" spans="1:6">
      <c r="A1338" s="77">
        <v>2320203</v>
      </c>
      <c r="B1338" s="67">
        <f t="shared" si="30"/>
        <v>7</v>
      </c>
      <c r="C1338" s="79" t="s">
        <v>1028</v>
      </c>
      <c r="D1338" s="73">
        <v>0</v>
      </c>
      <c r="E1338" s="80"/>
      <c r="F1338" s="74"/>
    </row>
    <row r="1339" spans="1:6">
      <c r="A1339" s="77">
        <v>2320299</v>
      </c>
      <c r="B1339" s="67">
        <f t="shared" si="30"/>
        <v>7</v>
      </c>
      <c r="C1339" s="79" t="s">
        <v>1029</v>
      </c>
      <c r="D1339" s="73">
        <v>0</v>
      </c>
      <c r="E1339" s="80"/>
      <c r="F1339" s="74"/>
    </row>
    <row r="1340" spans="1:6">
      <c r="A1340" s="77">
        <v>23203</v>
      </c>
      <c r="B1340" s="67">
        <f t="shared" si="30"/>
        <v>5</v>
      </c>
      <c r="C1340" s="78" t="s">
        <v>1030</v>
      </c>
      <c r="D1340" s="84">
        <v>11332</v>
      </c>
      <c r="E1340" s="80"/>
      <c r="F1340" s="80">
        <f>SUM(F1341:F1344)</f>
        <v>12169.53</v>
      </c>
    </row>
    <row r="1341" spans="1:6">
      <c r="A1341" s="77">
        <v>2320301</v>
      </c>
      <c r="B1341" s="67">
        <f t="shared" si="30"/>
        <v>7</v>
      </c>
      <c r="C1341" s="79" t="s">
        <v>1031</v>
      </c>
      <c r="D1341" s="73">
        <v>11332</v>
      </c>
      <c r="E1341" s="80"/>
      <c r="F1341" s="74">
        <f>VLOOKUP(A1341,[1]表三汇总表!$A$10:$D$607,4,0)/10000</f>
        <v>12169.53</v>
      </c>
    </row>
    <row r="1342" spans="1:6">
      <c r="A1342" s="77">
        <v>2320302</v>
      </c>
      <c r="B1342" s="67">
        <f t="shared" si="30"/>
        <v>7</v>
      </c>
      <c r="C1342" s="79" t="s">
        <v>1032</v>
      </c>
      <c r="D1342" s="73">
        <v>0</v>
      </c>
      <c r="E1342" s="80"/>
      <c r="F1342" s="74"/>
    </row>
    <row r="1343" spans="1:6">
      <c r="A1343" s="77">
        <v>2320303</v>
      </c>
      <c r="B1343" s="67">
        <f t="shared" si="30"/>
        <v>7</v>
      </c>
      <c r="C1343" s="79" t="s">
        <v>1033</v>
      </c>
      <c r="D1343" s="73">
        <v>0</v>
      </c>
      <c r="E1343" s="80"/>
      <c r="F1343" s="74"/>
    </row>
    <row r="1344" spans="1:6">
      <c r="A1344" s="77">
        <v>2320399</v>
      </c>
      <c r="B1344" s="67">
        <f t="shared" si="30"/>
        <v>7</v>
      </c>
      <c r="C1344" s="79" t="s">
        <v>1034</v>
      </c>
      <c r="D1344" s="73">
        <v>0</v>
      </c>
      <c r="E1344" s="80"/>
      <c r="F1344" s="74"/>
    </row>
    <row r="1345" spans="1:6">
      <c r="A1345" s="77">
        <v>233</v>
      </c>
      <c r="B1345" s="67">
        <f t="shared" si="30"/>
        <v>3</v>
      </c>
      <c r="C1345" s="78" t="s">
        <v>1035</v>
      </c>
      <c r="D1345" s="84">
        <v>30</v>
      </c>
      <c r="E1345" s="80"/>
      <c r="F1345" s="80">
        <f>SUM(F1346,F1348,F1350)</f>
        <v>0</v>
      </c>
    </row>
    <row r="1346" spans="1:6">
      <c r="A1346" s="77">
        <v>23301</v>
      </c>
      <c r="B1346" s="67">
        <f t="shared" si="30"/>
        <v>5</v>
      </c>
      <c r="C1346" s="78" t="s">
        <v>1036</v>
      </c>
      <c r="D1346" s="84">
        <v>0</v>
      </c>
      <c r="E1346" s="80"/>
      <c r="F1346" s="80">
        <f t="shared" ref="F1346:F1350" si="31">F1347</f>
        <v>0</v>
      </c>
    </row>
    <row r="1347" spans="1:6">
      <c r="A1347" s="77">
        <v>2330101</v>
      </c>
      <c r="B1347" s="67">
        <f t="shared" si="30"/>
        <v>7</v>
      </c>
      <c r="C1347" s="79" t="s">
        <v>1037</v>
      </c>
      <c r="D1347" s="73">
        <v>0</v>
      </c>
      <c r="E1347" s="80"/>
      <c r="F1347" s="74"/>
    </row>
    <row r="1348" spans="1:6">
      <c r="A1348" s="77">
        <v>23302</v>
      </c>
      <c r="B1348" s="67">
        <f t="shared" si="30"/>
        <v>5</v>
      </c>
      <c r="C1348" s="78" t="s">
        <v>1038</v>
      </c>
      <c r="D1348" s="84">
        <v>0</v>
      </c>
      <c r="E1348" s="80"/>
      <c r="F1348" s="80">
        <f t="shared" si="31"/>
        <v>0</v>
      </c>
    </row>
    <row r="1349" spans="1:6">
      <c r="A1349" s="77">
        <v>2330201</v>
      </c>
      <c r="B1349" s="67">
        <f t="shared" si="30"/>
        <v>7</v>
      </c>
      <c r="C1349" s="79" t="s">
        <v>1039</v>
      </c>
      <c r="D1349" s="73">
        <v>0</v>
      </c>
      <c r="E1349" s="80"/>
      <c r="F1349" s="74"/>
    </row>
    <row r="1350" spans="1:6">
      <c r="A1350" s="87">
        <v>23303</v>
      </c>
      <c r="B1350" s="67">
        <f t="shared" si="30"/>
        <v>5</v>
      </c>
      <c r="C1350" s="88" t="s">
        <v>1040</v>
      </c>
      <c r="D1350" s="84">
        <v>30</v>
      </c>
      <c r="E1350" s="80"/>
      <c r="F1350" s="80">
        <f t="shared" si="31"/>
        <v>0</v>
      </c>
    </row>
    <row r="1351" spans="1:6">
      <c r="A1351" s="77">
        <v>2330301</v>
      </c>
      <c r="B1351" s="67">
        <f t="shared" si="30"/>
        <v>7</v>
      </c>
      <c r="C1351" s="79" t="s">
        <v>1041</v>
      </c>
      <c r="D1351" s="73">
        <v>30</v>
      </c>
      <c r="E1351" s="80"/>
      <c r="F1351" s="74"/>
    </row>
  </sheetData>
  <autoFilter ref="A5:G1351">
    <extLst/>
  </autoFilter>
  <mergeCells count="6">
    <mergeCell ref="A1:G1"/>
    <mergeCell ref="D3:D4"/>
    <mergeCell ref="E3:E4"/>
    <mergeCell ref="F3:F4"/>
    <mergeCell ref="G3:G4"/>
    <mergeCell ref="A3:C4"/>
  </mergeCells>
  <pageMargins left="0.31496062992126" right="0.31496062992126" top="0.354330708661417" bottom="0.15748031496063" header="0.31496062992126" footer="0.31496062992126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65"/>
  <sheetViews>
    <sheetView tabSelected="1" workbookViewId="0">
      <pane xSplit="1" ySplit="5" topLeftCell="B6" activePane="bottomRight" state="frozenSplit"/>
      <selection/>
      <selection pane="topRight"/>
      <selection pane="bottomLeft"/>
      <selection pane="bottomRight" activeCell="B15" sqref="B15"/>
    </sheetView>
  </sheetViews>
  <sheetFormatPr defaultColWidth="9" defaultRowHeight="14.25" outlineLevelCol="3"/>
  <cols>
    <col min="1" max="1" width="37.625" style="6" customWidth="1"/>
    <col min="2" max="2" width="19.375" style="7" customWidth="1"/>
    <col min="3" max="3" width="17.625" style="8" customWidth="1"/>
    <col min="4" max="4" width="16.75" customWidth="1"/>
  </cols>
  <sheetData>
    <row r="1" s="1" customFormat="1" ht="32.25" customHeight="1" spans="1:4">
      <c r="A1" s="10" t="s">
        <v>1042</v>
      </c>
      <c r="B1" s="11"/>
      <c r="C1" s="11"/>
      <c r="D1" s="11"/>
    </row>
    <row r="2" s="2" customFormat="1" ht="21.75" customHeight="1" spans="1:4">
      <c r="A2" s="13"/>
      <c r="B2" s="14"/>
      <c r="C2" s="14"/>
      <c r="D2" s="15" t="s">
        <v>1</v>
      </c>
    </row>
    <row r="3" ht="23.25" customHeight="1" spans="1:4">
      <c r="A3" s="17" t="s">
        <v>1043</v>
      </c>
      <c r="B3" s="18" t="s">
        <v>3</v>
      </c>
      <c r="C3" s="19" t="s">
        <v>5</v>
      </c>
      <c r="D3" s="20" t="s">
        <v>6</v>
      </c>
    </row>
    <row r="4" ht="33" customHeight="1" spans="1:4">
      <c r="A4" s="17"/>
      <c r="B4" s="18"/>
      <c r="C4" s="21"/>
      <c r="D4" s="20"/>
    </row>
    <row r="5" s="3" customFormat="1" ht="24.95" customHeight="1" spans="1:4">
      <c r="A5" s="23" t="s">
        <v>7</v>
      </c>
      <c r="B5" s="42">
        <v>357575</v>
      </c>
      <c r="C5" s="42">
        <v>356876.810655004</v>
      </c>
      <c r="D5" s="43">
        <f>(C5-B5)/B5*100</f>
        <v>-0.195256755924115</v>
      </c>
    </row>
    <row r="6" s="3" customFormat="1" ht="15" customHeight="1" spans="1:4">
      <c r="A6" s="27" t="s">
        <v>8</v>
      </c>
      <c r="B6" s="42">
        <v>57030</v>
      </c>
      <c r="C6" s="42">
        <v>54067.9140570044</v>
      </c>
      <c r="D6" s="43">
        <f>(C6-B6)/B6*100</f>
        <v>-5.19390836927167</v>
      </c>
    </row>
    <row r="7" s="4" customFormat="1" ht="15" customHeight="1" spans="1:4">
      <c r="A7" s="27" t="s">
        <v>9</v>
      </c>
      <c r="B7" s="42">
        <v>1196</v>
      </c>
      <c r="C7" s="42">
        <v>1138.169248</v>
      </c>
      <c r="D7" s="43">
        <f>(C7-B7)/B7*100</f>
        <v>-4.83534715719062</v>
      </c>
    </row>
    <row r="8" ht="15" customHeight="1" spans="1:4">
      <c r="A8" s="26" t="s">
        <v>10</v>
      </c>
      <c r="B8" s="44">
        <v>1196</v>
      </c>
      <c r="C8" s="44">
        <v>1138.169248</v>
      </c>
      <c r="D8" s="45">
        <f>(C8-B8)/B8*100</f>
        <v>-4.83534715719062</v>
      </c>
    </row>
    <row r="9" ht="15" customHeight="1" spans="1:4">
      <c r="A9" s="27" t="s">
        <v>21</v>
      </c>
      <c r="B9" s="42">
        <v>1101</v>
      </c>
      <c r="C9" s="42">
        <v>1083.39024</v>
      </c>
      <c r="D9" s="43">
        <f>(C9-B9)/B9*100</f>
        <v>-1.59943324250682</v>
      </c>
    </row>
    <row r="10" ht="15" customHeight="1" spans="1:4">
      <c r="A10" s="26" t="s">
        <v>10</v>
      </c>
      <c r="B10" s="44">
        <v>1101</v>
      </c>
      <c r="C10" s="44">
        <v>1083.39024</v>
      </c>
      <c r="D10" s="45">
        <f>(C10-B10)/B10*100</f>
        <v>-1.59943324250682</v>
      </c>
    </row>
    <row r="11" ht="15" customHeight="1" spans="1:4">
      <c r="A11" s="27" t="s">
        <v>26</v>
      </c>
      <c r="B11" s="42">
        <v>30067</v>
      </c>
      <c r="C11" s="42">
        <v>25406.6968870044</v>
      </c>
      <c r="D11" s="43">
        <f>(C11-B11)/B11*100</f>
        <v>-15.4997276515636</v>
      </c>
    </row>
    <row r="12" ht="15" customHeight="1" spans="1:4">
      <c r="A12" s="26" t="s">
        <v>10</v>
      </c>
      <c r="B12" s="44">
        <v>16577</v>
      </c>
      <c r="C12" s="44">
        <v>13836.740188</v>
      </c>
      <c r="D12" s="45">
        <f>(C12-B12)/B12*100</f>
        <v>-16.5304929239307</v>
      </c>
    </row>
    <row r="13" ht="15" customHeight="1" spans="1:4">
      <c r="A13" s="26" t="s">
        <v>11</v>
      </c>
      <c r="B13" s="44">
        <v>7765</v>
      </c>
      <c r="C13" s="44">
        <v>7815.84992300436</v>
      </c>
      <c r="D13" s="45">
        <f>(C13-B13)/B13*100</f>
        <v>0.654860566701339</v>
      </c>
    </row>
    <row r="14" ht="15" customHeight="1" spans="1:4">
      <c r="A14" s="31" t="s">
        <v>30</v>
      </c>
      <c r="B14" s="44">
        <v>389</v>
      </c>
      <c r="C14" s="44">
        <v>404.415904</v>
      </c>
      <c r="D14" s="45">
        <f>(C14-B14)/B14*100</f>
        <v>3.96295732647815</v>
      </c>
    </row>
    <row r="15" s="4" customFormat="1" ht="15" customHeight="1" spans="1:4">
      <c r="A15" s="26" t="s">
        <v>32</v>
      </c>
      <c r="B15" s="44">
        <v>5336</v>
      </c>
      <c r="C15" s="44">
        <v>3349.690872</v>
      </c>
      <c r="D15" s="45">
        <f>(C15-B15)/B15*100</f>
        <v>-37.224683808096</v>
      </c>
    </row>
    <row r="16" ht="15" customHeight="1" spans="1:4">
      <c r="A16" s="27" t="s">
        <v>33</v>
      </c>
      <c r="B16" s="42">
        <v>2602</v>
      </c>
      <c r="C16" s="42">
        <v>2628.464768</v>
      </c>
      <c r="D16" s="43">
        <f>(C16-B16)/B16*100</f>
        <v>1.01709331283627</v>
      </c>
    </row>
    <row r="17" ht="15" customHeight="1" spans="1:4">
      <c r="A17" s="26" t="s">
        <v>10</v>
      </c>
      <c r="B17" s="44">
        <v>718</v>
      </c>
      <c r="C17" s="44">
        <v>742.706096</v>
      </c>
      <c r="D17" s="45">
        <f>(C17-B17)/B17*100</f>
        <v>3.44096044568245</v>
      </c>
    </row>
    <row r="18" ht="15" customHeight="1" spans="1:4">
      <c r="A18" s="26" t="s">
        <v>11</v>
      </c>
      <c r="B18" s="44">
        <v>184</v>
      </c>
      <c r="C18" s="44">
        <v>185.758672</v>
      </c>
      <c r="D18" s="45">
        <f>(C18-B18)/B18*100</f>
        <v>0.955799999999995</v>
      </c>
    </row>
    <row r="19" ht="15" customHeight="1" spans="1:4">
      <c r="A19" s="26" t="s">
        <v>39</v>
      </c>
      <c r="B19" s="44">
        <v>1700</v>
      </c>
      <c r="C19" s="44">
        <v>1700</v>
      </c>
      <c r="D19" s="45">
        <f>(C19-B19)/B19*100</f>
        <v>0</v>
      </c>
    </row>
    <row r="20" s="4" customFormat="1" ht="15" customHeight="1" spans="1:4">
      <c r="A20" s="27" t="s">
        <v>40</v>
      </c>
      <c r="B20" s="42">
        <v>461</v>
      </c>
      <c r="C20" s="42">
        <v>549.18554</v>
      </c>
      <c r="D20" s="43">
        <f>(C20-B20)/B20*100</f>
        <v>19.1291843817788</v>
      </c>
    </row>
    <row r="21" ht="15" customHeight="1" spans="1:4">
      <c r="A21" s="26" t="s">
        <v>10</v>
      </c>
      <c r="B21" s="44">
        <v>461</v>
      </c>
      <c r="C21" s="44">
        <v>549.18554</v>
      </c>
      <c r="D21" s="45">
        <f>(C21-B21)/B21*100</f>
        <v>19.1291843817788</v>
      </c>
    </row>
    <row r="22" ht="15" customHeight="1" spans="1:4">
      <c r="A22" s="27" t="s">
        <v>47</v>
      </c>
      <c r="B22" s="42">
        <v>2765</v>
      </c>
      <c r="C22" s="42">
        <v>2500.761888</v>
      </c>
      <c r="D22" s="43">
        <f>(C22-B22)/B22*100</f>
        <v>-9.556532079566</v>
      </c>
    </row>
    <row r="23" ht="15" customHeight="1" spans="1:4">
      <c r="A23" s="26" t="s">
        <v>11</v>
      </c>
      <c r="B23" s="44">
        <v>2765</v>
      </c>
      <c r="C23" s="44">
        <v>2500.761888</v>
      </c>
      <c r="D23" s="45">
        <f>(C23-B23)/B23*100</f>
        <v>-9.556532079566</v>
      </c>
    </row>
    <row r="24" s="4" customFormat="1" ht="15" customHeight="1" spans="1:4">
      <c r="A24" s="27" t="s">
        <v>54</v>
      </c>
      <c r="B24" s="42">
        <v>500</v>
      </c>
      <c r="C24" s="42">
        <v>400</v>
      </c>
      <c r="D24" s="43">
        <f>(C24-B24)/B24*100</f>
        <v>-20</v>
      </c>
    </row>
    <row r="25" ht="15" customHeight="1" spans="1:4">
      <c r="A25" s="26" t="s">
        <v>56</v>
      </c>
      <c r="B25" s="44">
        <v>500</v>
      </c>
      <c r="C25" s="44">
        <v>400</v>
      </c>
      <c r="D25" s="45">
        <f>(C25-B25)/B25*100</f>
        <v>-20</v>
      </c>
    </row>
    <row r="26" ht="15" customHeight="1" spans="1:4">
      <c r="A26" s="27" t="s">
        <v>57</v>
      </c>
      <c r="B26" s="42">
        <v>791</v>
      </c>
      <c r="C26" s="42">
        <v>693.202956</v>
      </c>
      <c r="D26" s="43">
        <f>(C26-B26)/B26*100</f>
        <v>-12.3637223767383</v>
      </c>
    </row>
    <row r="27" s="4" customFormat="1" ht="15" customHeight="1" spans="1:4">
      <c r="A27" s="26" t="s">
        <v>11</v>
      </c>
      <c r="B27" s="44">
        <v>791</v>
      </c>
      <c r="C27" s="44">
        <v>693.202956</v>
      </c>
      <c r="D27" s="45">
        <f>(C27-B27)/B27*100</f>
        <v>-12.3637223767383</v>
      </c>
    </row>
    <row r="28" ht="15" customHeight="1" spans="1:4">
      <c r="A28" s="27" t="s">
        <v>69</v>
      </c>
      <c r="B28" s="42">
        <v>2977</v>
      </c>
      <c r="C28" s="42">
        <v>3466.701072</v>
      </c>
      <c r="D28" s="43">
        <f>(C28-B28)/B28*100</f>
        <v>16.4494817601612</v>
      </c>
    </row>
    <row r="29" ht="15" customHeight="1" spans="1:4">
      <c r="A29" s="26" t="s">
        <v>10</v>
      </c>
      <c r="B29" s="44">
        <v>2977</v>
      </c>
      <c r="C29" s="44">
        <v>3466.701072</v>
      </c>
      <c r="D29" s="45">
        <f>(C29-B29)/B29*100</f>
        <v>16.4494817601612</v>
      </c>
    </row>
    <row r="30" ht="15" customHeight="1" spans="1:4">
      <c r="A30" s="27" t="s">
        <v>74</v>
      </c>
      <c r="B30" s="42">
        <v>0</v>
      </c>
      <c r="C30" s="42">
        <v>140.713384</v>
      </c>
      <c r="D30" s="42">
        <v>0</v>
      </c>
    </row>
    <row r="31" ht="15" customHeight="1" spans="1:4">
      <c r="A31" s="26" t="s">
        <v>10</v>
      </c>
      <c r="B31" s="44">
        <v>0</v>
      </c>
      <c r="C31" s="44">
        <v>140.713384</v>
      </c>
      <c r="D31" s="44">
        <v>0</v>
      </c>
    </row>
    <row r="32" s="4" customFormat="1" ht="15" customHeight="1" spans="1:4">
      <c r="A32" s="27" t="s">
        <v>96</v>
      </c>
      <c r="B32" s="42">
        <v>200</v>
      </c>
      <c r="C32" s="42">
        <v>228.22514</v>
      </c>
      <c r="D32" s="43">
        <f>(C32-B32)/B32*100</f>
        <v>14.11257</v>
      </c>
    </row>
    <row r="33" ht="15" customHeight="1" spans="1:4">
      <c r="A33" s="26" t="s">
        <v>10</v>
      </c>
      <c r="B33" s="44">
        <v>200</v>
      </c>
      <c r="C33" s="44">
        <v>228.22514</v>
      </c>
      <c r="D33" s="45">
        <f>(C33-B33)/B33*100</f>
        <v>14.11257</v>
      </c>
    </row>
    <row r="34" s="4" customFormat="1" ht="15" customHeight="1" spans="1:4">
      <c r="A34" s="27" t="s">
        <v>99</v>
      </c>
      <c r="B34" s="42">
        <v>80</v>
      </c>
      <c r="C34" s="42">
        <v>106.41077</v>
      </c>
      <c r="D34" s="43">
        <f>(C34-B34)/B34*100</f>
        <v>33.0134625</v>
      </c>
    </row>
    <row r="35" ht="15" customHeight="1" spans="1:4">
      <c r="A35" s="26" t="s">
        <v>10</v>
      </c>
      <c r="B35" s="44">
        <v>80</v>
      </c>
      <c r="C35" s="44">
        <v>106.41077</v>
      </c>
      <c r="D35" s="45">
        <f>(C35-B35)/B35*100</f>
        <v>33.0134625</v>
      </c>
    </row>
    <row r="36" ht="15" customHeight="1" spans="1:4">
      <c r="A36" s="27" t="s">
        <v>101</v>
      </c>
      <c r="B36" s="42">
        <v>1887</v>
      </c>
      <c r="C36" s="42">
        <v>1841.317852</v>
      </c>
      <c r="D36" s="43">
        <f>(C36-B36)/B36*100</f>
        <v>-2.4208875463699</v>
      </c>
    </row>
    <row r="37" ht="15" customHeight="1" spans="1:4">
      <c r="A37" s="26" t="s">
        <v>10</v>
      </c>
      <c r="B37" s="44">
        <v>1887</v>
      </c>
      <c r="C37" s="44">
        <v>1841.317852</v>
      </c>
      <c r="D37" s="45">
        <f>(C37-B37)/B37*100</f>
        <v>-2.4208875463699</v>
      </c>
    </row>
    <row r="38" s="4" customFormat="1" ht="15" customHeight="1" spans="1:4">
      <c r="A38" s="27" t="s">
        <v>104</v>
      </c>
      <c r="B38" s="42">
        <v>1024</v>
      </c>
      <c r="C38" s="42">
        <v>1000.695556</v>
      </c>
      <c r="D38" s="43">
        <f>(C38-B38)/B38*100</f>
        <v>-2.27582460937501</v>
      </c>
    </row>
    <row r="39" s="4" customFormat="1" ht="15" customHeight="1" spans="1:4">
      <c r="A39" s="26" t="s">
        <v>10</v>
      </c>
      <c r="B39" s="44">
        <v>1024</v>
      </c>
      <c r="C39" s="44">
        <v>1000.695556</v>
      </c>
      <c r="D39" s="45">
        <f>(C39-B39)/B39*100</f>
        <v>-2.27582460937501</v>
      </c>
    </row>
    <row r="40" ht="15" customHeight="1" spans="1:4">
      <c r="A40" s="27" t="s">
        <v>107</v>
      </c>
      <c r="B40" s="42">
        <v>3101</v>
      </c>
      <c r="C40" s="42">
        <v>2908.744544</v>
      </c>
      <c r="D40" s="43">
        <f>(C40-B40)/B40*100</f>
        <v>-6.19978897129958</v>
      </c>
    </row>
    <row r="41" ht="15" customHeight="1" spans="1:4">
      <c r="A41" s="26" t="s">
        <v>10</v>
      </c>
      <c r="B41" s="44">
        <v>3101</v>
      </c>
      <c r="C41" s="44">
        <v>2908.744544</v>
      </c>
      <c r="D41" s="45">
        <f>(C41-B41)/B41*100</f>
        <v>-6.19978897129958</v>
      </c>
    </row>
    <row r="42" s="4" customFormat="1" ht="15" customHeight="1" spans="1:4">
      <c r="A42" s="27" t="s">
        <v>110</v>
      </c>
      <c r="B42" s="42">
        <v>1626</v>
      </c>
      <c r="C42" s="42">
        <v>1373.630304</v>
      </c>
      <c r="D42" s="43">
        <f>(C42-B42)/B42*100</f>
        <v>-15.5208915129151</v>
      </c>
    </row>
    <row r="43" ht="15" customHeight="1" spans="1:4">
      <c r="A43" s="26" t="s">
        <v>10</v>
      </c>
      <c r="B43" s="44">
        <v>1626</v>
      </c>
      <c r="C43" s="44">
        <v>1373.630304</v>
      </c>
      <c r="D43" s="45">
        <f>(C43-B43)/B43*100</f>
        <v>-15.5208915129151</v>
      </c>
    </row>
    <row r="44" s="4" customFormat="1" ht="15" customHeight="1" spans="1:4">
      <c r="A44" s="27" t="s">
        <v>113</v>
      </c>
      <c r="B44" s="42">
        <v>387</v>
      </c>
      <c r="C44" s="42">
        <v>407.23436</v>
      </c>
      <c r="D44" s="43">
        <f>(C44-B44)/B44*100</f>
        <v>5.22851679586563</v>
      </c>
    </row>
    <row r="45" s="4" customFormat="1" ht="15" customHeight="1" spans="1:4">
      <c r="A45" s="26" t="s">
        <v>10</v>
      </c>
      <c r="B45" s="44">
        <v>387</v>
      </c>
      <c r="C45" s="44">
        <v>407.23436</v>
      </c>
      <c r="D45" s="45">
        <f>(C45-B45)/B45*100</f>
        <v>5.22851679586563</v>
      </c>
    </row>
    <row r="46" ht="15" customHeight="1" spans="1:4">
      <c r="A46" s="27" t="s">
        <v>119</v>
      </c>
      <c r="B46" s="42">
        <v>3806</v>
      </c>
      <c r="C46" s="42">
        <v>3894.257216</v>
      </c>
      <c r="D46" s="43">
        <f>(C46-B46)/B46*100</f>
        <v>2.31889689963215</v>
      </c>
    </row>
    <row r="47" ht="15" customHeight="1" spans="1:4">
      <c r="A47" s="26" t="s">
        <v>10</v>
      </c>
      <c r="B47" s="44">
        <v>3806</v>
      </c>
      <c r="C47" s="44">
        <v>3894.257216</v>
      </c>
      <c r="D47" s="45">
        <f>(C47-B47)/B47*100</f>
        <v>2.31889689963215</v>
      </c>
    </row>
    <row r="48" s="4" customFormat="1" ht="15" customHeight="1" spans="1:4">
      <c r="A48" s="27" t="s">
        <v>124</v>
      </c>
      <c r="B48" s="42">
        <v>2459</v>
      </c>
      <c r="C48" s="42">
        <v>2299.32566</v>
      </c>
      <c r="D48" s="43">
        <f>(C48-B48)/B48*100</f>
        <v>-6.49346644977633</v>
      </c>
    </row>
    <row r="49" ht="15" customHeight="1" spans="1:4">
      <c r="A49" s="26" t="s">
        <v>10</v>
      </c>
      <c r="B49" s="44">
        <v>2459</v>
      </c>
      <c r="C49" s="44">
        <v>2299.32566</v>
      </c>
      <c r="D49" s="45">
        <f>(C49-B49)/B49*100</f>
        <v>-6.49346644977633</v>
      </c>
    </row>
    <row r="50" ht="15" customHeight="1" spans="1:4">
      <c r="A50" s="27" t="s">
        <v>134</v>
      </c>
      <c r="B50" s="42">
        <v>0</v>
      </c>
      <c r="C50" s="42">
        <v>344.786672</v>
      </c>
      <c r="D50" s="42">
        <v>0</v>
      </c>
    </row>
    <row r="51" ht="15" customHeight="1" spans="1:4">
      <c r="A51" s="26" t="s">
        <v>10</v>
      </c>
      <c r="B51" s="44">
        <v>0</v>
      </c>
      <c r="C51" s="44">
        <v>344.786672</v>
      </c>
      <c r="D51" s="44">
        <v>0</v>
      </c>
    </row>
    <row r="52" s="4" customFormat="1" ht="15" customHeight="1" spans="1:4">
      <c r="A52" s="27" t="s">
        <v>139</v>
      </c>
      <c r="B52" s="42">
        <v>0</v>
      </c>
      <c r="C52" s="42">
        <v>1656</v>
      </c>
      <c r="D52" s="42">
        <v>0</v>
      </c>
    </row>
    <row r="53" ht="15" customHeight="1" spans="1:4">
      <c r="A53" s="26" t="s">
        <v>141</v>
      </c>
      <c r="B53" s="44">
        <v>0</v>
      </c>
      <c r="C53" s="44">
        <v>1656</v>
      </c>
      <c r="D53" s="44">
        <v>0</v>
      </c>
    </row>
    <row r="54" ht="15" customHeight="1" spans="1:4">
      <c r="A54" s="27" t="s">
        <v>173</v>
      </c>
      <c r="B54" s="42">
        <v>2604</v>
      </c>
      <c r="C54" s="42">
        <v>1314</v>
      </c>
      <c r="D54" s="43">
        <f>(C54-B54)/B54*100</f>
        <v>-49.5391705069124</v>
      </c>
    </row>
    <row r="55" ht="15" customHeight="1" spans="1:4">
      <c r="A55" s="27" t="s">
        <v>182</v>
      </c>
      <c r="B55" s="42">
        <v>2604</v>
      </c>
      <c r="C55" s="42">
        <v>1314</v>
      </c>
      <c r="D55" s="43">
        <f>(C55-B55)/B55*100</f>
        <v>-49.5391705069124</v>
      </c>
    </row>
    <row r="56" ht="15" customHeight="1" spans="1:4">
      <c r="A56" s="26" t="s">
        <v>185</v>
      </c>
      <c r="B56" s="44">
        <v>2604</v>
      </c>
      <c r="C56" s="44">
        <v>1314</v>
      </c>
      <c r="D56" s="45">
        <f>(C56-B56)/B56*100</f>
        <v>-49.5391705069124</v>
      </c>
    </row>
    <row r="57" ht="15" customHeight="1" spans="1:4">
      <c r="A57" s="27" t="s">
        <v>192</v>
      </c>
      <c r="B57" s="42">
        <v>18907</v>
      </c>
      <c r="C57" s="42">
        <v>17810.1829654</v>
      </c>
      <c r="D57" s="43">
        <f>(C57-B57)/B57*100</f>
        <v>-5.80111617178823</v>
      </c>
    </row>
    <row r="58" s="4" customFormat="1" ht="15" customHeight="1" spans="1:4">
      <c r="A58" s="27" t="s">
        <v>196</v>
      </c>
      <c r="B58" s="42">
        <v>17627</v>
      </c>
      <c r="C58" s="42">
        <v>16583.8886974</v>
      </c>
      <c r="D58" s="43">
        <f>(C58-B58)/B58*100</f>
        <v>-5.91769048958985</v>
      </c>
    </row>
    <row r="59" ht="15" customHeight="1" spans="1:4">
      <c r="A59" s="26" t="s">
        <v>10</v>
      </c>
      <c r="B59" s="44">
        <v>17627</v>
      </c>
      <c r="C59" s="44">
        <v>16583.8886974</v>
      </c>
      <c r="D59" s="45">
        <f>(C59-B59)/B59*100</f>
        <v>-5.91769048958985</v>
      </c>
    </row>
    <row r="60" s="4" customFormat="1" ht="15" customHeight="1" spans="1:4">
      <c r="A60" s="27" t="s">
        <v>214</v>
      </c>
      <c r="B60" s="42">
        <v>1280</v>
      </c>
      <c r="C60" s="42">
        <v>1226.294268</v>
      </c>
      <c r="D60" s="43">
        <f>(C60-B60)/B60*100</f>
        <v>-4.19576031250001</v>
      </c>
    </row>
    <row r="61" ht="15" customHeight="1" spans="1:4">
      <c r="A61" s="26" t="s">
        <v>10</v>
      </c>
      <c r="B61" s="44">
        <v>1280</v>
      </c>
      <c r="C61" s="44">
        <v>1226.294268</v>
      </c>
      <c r="D61" s="45">
        <f>(C61-B61)/B61*100</f>
        <v>-4.19576031250001</v>
      </c>
    </row>
    <row r="62" ht="15" customHeight="1" spans="1:4">
      <c r="A62" s="27" t="s">
        <v>243</v>
      </c>
      <c r="B62" s="42">
        <v>71997</v>
      </c>
      <c r="C62" s="42">
        <v>79604.362604</v>
      </c>
      <c r="D62" s="43">
        <f>(C62-B62)/B62*100</f>
        <v>10.56622165368</v>
      </c>
    </row>
    <row r="63" ht="15" customHeight="1" spans="1:4">
      <c r="A63" s="27" t="s">
        <v>244</v>
      </c>
      <c r="B63" s="42">
        <v>6731</v>
      </c>
      <c r="C63" s="42">
        <v>8880.130656</v>
      </c>
      <c r="D63" s="43">
        <f>(C63-B63)/B63*100</f>
        <v>31.9288464715495</v>
      </c>
    </row>
    <row r="64" s="4" customFormat="1" ht="15" customHeight="1" spans="1:4">
      <c r="A64" s="26" t="s">
        <v>11</v>
      </c>
      <c r="B64" s="44">
        <v>6731</v>
      </c>
      <c r="C64" s="44">
        <v>8880.130656</v>
      </c>
      <c r="D64" s="45">
        <f>(C64-B64)/B64*100</f>
        <v>31.9288464715495</v>
      </c>
    </row>
    <row r="65" ht="15" customHeight="1" spans="1:4">
      <c r="A65" s="27" t="s">
        <v>246</v>
      </c>
      <c r="B65" s="42">
        <v>57467</v>
      </c>
      <c r="C65" s="42">
        <v>55743.570256</v>
      </c>
      <c r="D65" s="43">
        <f>(C65-B65)/B65*100</f>
        <v>-2.99899027963875</v>
      </c>
    </row>
    <row r="66" ht="15" customHeight="1" spans="1:4">
      <c r="A66" s="26" t="s">
        <v>247</v>
      </c>
      <c r="B66" s="44">
        <v>7332</v>
      </c>
      <c r="C66" s="44">
        <v>7850.792952</v>
      </c>
      <c r="D66" s="45">
        <f>(C66-B66)/B66*100</f>
        <v>7.0757358428805</v>
      </c>
    </row>
    <row r="67" s="4" customFormat="1" ht="15" customHeight="1" spans="1:4">
      <c r="A67" s="26" t="s">
        <v>248</v>
      </c>
      <c r="B67" s="44">
        <v>16327</v>
      </c>
      <c r="C67" s="44">
        <v>17146.77776</v>
      </c>
      <c r="D67" s="45">
        <f>(C67-B67)/B67*100</f>
        <v>5.02099442641025</v>
      </c>
    </row>
    <row r="68" ht="15" customHeight="1" spans="1:4">
      <c r="A68" s="26" t="s">
        <v>249</v>
      </c>
      <c r="B68" s="44">
        <v>16230</v>
      </c>
      <c r="C68" s="44">
        <v>15793.625212</v>
      </c>
      <c r="D68" s="45">
        <f>(C68-B68)/B68*100</f>
        <v>-2.6886924707332</v>
      </c>
    </row>
    <row r="69" s="4" customFormat="1" ht="15" customHeight="1" spans="1:4">
      <c r="A69" s="26" t="s">
        <v>250</v>
      </c>
      <c r="B69" s="44">
        <v>9578</v>
      </c>
      <c r="C69" s="44">
        <v>9952.374332</v>
      </c>
      <c r="D69" s="45">
        <f>(C69-B69)/B69*100</f>
        <v>3.90869003967427</v>
      </c>
    </row>
    <row r="70" ht="15" customHeight="1" spans="1:4">
      <c r="A70" s="26" t="s">
        <v>251</v>
      </c>
      <c r="B70" s="44">
        <v>3000</v>
      </c>
      <c r="C70" s="44">
        <v>0</v>
      </c>
      <c r="D70" s="45">
        <f>(C70-B70)/B70*100</f>
        <v>-100</v>
      </c>
    </row>
    <row r="71" s="4" customFormat="1" ht="15" customHeight="1" spans="1:4">
      <c r="A71" s="26" t="s">
        <v>252</v>
      </c>
      <c r="B71" s="44">
        <v>5000</v>
      </c>
      <c r="C71" s="44">
        <v>5000</v>
      </c>
      <c r="D71" s="45">
        <f>(C71-B71)/B71*100</f>
        <v>0</v>
      </c>
    </row>
    <row r="72" s="4" customFormat="1" ht="15" customHeight="1" spans="1:4">
      <c r="A72" s="27" t="s">
        <v>253</v>
      </c>
      <c r="B72" s="42">
        <v>1862</v>
      </c>
      <c r="C72" s="42">
        <v>1763.592564</v>
      </c>
      <c r="D72" s="43">
        <f>(C72-B72)/B72*100</f>
        <v>-5.2850395273899</v>
      </c>
    </row>
    <row r="73" ht="15" customHeight="1" spans="1:4">
      <c r="A73" s="26" t="s">
        <v>258</v>
      </c>
      <c r="B73" s="44">
        <v>1862</v>
      </c>
      <c r="C73" s="44">
        <v>1763.592564</v>
      </c>
      <c r="D73" s="45">
        <f>(C73-B73)/B73*100</f>
        <v>-5.2850395273899</v>
      </c>
    </row>
    <row r="74" s="4" customFormat="1" ht="15" customHeight="1" spans="1:4">
      <c r="A74" s="27" t="s">
        <v>273</v>
      </c>
      <c r="B74" s="42">
        <v>356</v>
      </c>
      <c r="C74" s="42">
        <v>337.626568</v>
      </c>
      <c r="D74" s="43">
        <f>(C74-B74)/B74*100</f>
        <v>-5.16107640449439</v>
      </c>
    </row>
    <row r="75" ht="15" customHeight="1" spans="1:4">
      <c r="A75" s="26" t="s">
        <v>274</v>
      </c>
      <c r="B75" s="44">
        <v>356</v>
      </c>
      <c r="C75" s="44">
        <v>337.626568</v>
      </c>
      <c r="D75" s="45">
        <f>(C75-B75)/B75*100</f>
        <v>-5.16107640449439</v>
      </c>
    </row>
    <row r="76" ht="15" customHeight="1" spans="1:4">
      <c r="A76" s="27" t="s">
        <v>277</v>
      </c>
      <c r="B76" s="42">
        <v>866</v>
      </c>
      <c r="C76" s="42">
        <v>771.34256</v>
      </c>
      <c r="D76" s="43">
        <f>(C76-B76)/B76*100</f>
        <v>-10.9304203233256</v>
      </c>
    </row>
    <row r="77" ht="15" customHeight="1" spans="1:4">
      <c r="A77" s="26" t="s">
        <v>279</v>
      </c>
      <c r="B77" s="44">
        <v>376</v>
      </c>
      <c r="C77" s="44">
        <v>376.6189</v>
      </c>
      <c r="D77" s="45">
        <f>(C77-B77)/B77*100</f>
        <v>0.164601063829786</v>
      </c>
    </row>
    <row r="78" ht="15" customHeight="1" spans="1:4">
      <c r="A78" s="26" t="s">
        <v>282</v>
      </c>
      <c r="B78" s="44">
        <v>490</v>
      </c>
      <c r="C78" s="44">
        <v>394.72366</v>
      </c>
      <c r="D78" s="45">
        <f>(C78-B78)/B78*100</f>
        <v>-19.4441510204082</v>
      </c>
    </row>
    <row r="79" ht="15" customHeight="1" spans="1:4">
      <c r="A79" s="27" t="s">
        <v>283</v>
      </c>
      <c r="B79" s="42">
        <v>3800</v>
      </c>
      <c r="C79" s="42">
        <v>2300</v>
      </c>
      <c r="D79" s="43">
        <f>(C79-B79)/B79*100</f>
        <v>-39.4736842105263</v>
      </c>
    </row>
    <row r="80" ht="15" customHeight="1" spans="1:4">
      <c r="A80" s="26" t="s">
        <v>289</v>
      </c>
      <c r="B80" s="44">
        <v>3800</v>
      </c>
      <c r="C80" s="44">
        <v>2300</v>
      </c>
      <c r="D80" s="45">
        <f>(C80-B80)/B80*100</f>
        <v>-39.4736842105263</v>
      </c>
    </row>
    <row r="81" ht="15" customHeight="1" spans="1:4">
      <c r="A81" s="27" t="s">
        <v>290</v>
      </c>
      <c r="B81" s="42">
        <v>915</v>
      </c>
      <c r="C81" s="42">
        <v>9808.1</v>
      </c>
      <c r="D81" s="43">
        <f>(C81-B81)/B81*100</f>
        <v>971.92349726776</v>
      </c>
    </row>
    <row r="82" ht="15" customHeight="1" spans="1:4">
      <c r="A82" s="26" t="s">
        <v>291</v>
      </c>
      <c r="B82" s="44">
        <v>915</v>
      </c>
      <c r="C82" s="44">
        <v>9808.1</v>
      </c>
      <c r="D82" s="45">
        <f>(C82-B82)/B82*100</f>
        <v>971.92349726776</v>
      </c>
    </row>
    <row r="83" ht="15" customHeight="1" spans="1:4">
      <c r="A83" s="27" t="s">
        <v>292</v>
      </c>
      <c r="B83" s="42">
        <v>15672</v>
      </c>
      <c r="C83" s="42">
        <v>15748.139552</v>
      </c>
      <c r="D83" s="43">
        <f>(C83-B83)/B83*100</f>
        <v>0.485831750893316</v>
      </c>
    </row>
    <row r="84" ht="15" customHeight="1" spans="1:4">
      <c r="A84" s="27" t="s">
        <v>293</v>
      </c>
      <c r="B84" s="42">
        <v>515</v>
      </c>
      <c r="C84" s="42">
        <v>579.20778</v>
      </c>
      <c r="D84" s="43">
        <f>(C84-B84)/B84*100</f>
        <v>12.4675300970874</v>
      </c>
    </row>
    <row r="85" ht="15" customHeight="1" spans="1:4">
      <c r="A85" s="26" t="s">
        <v>10</v>
      </c>
      <c r="B85" s="44">
        <v>515</v>
      </c>
      <c r="C85" s="44">
        <v>579.20778</v>
      </c>
      <c r="D85" s="45">
        <f>(C85-B85)/B85*100</f>
        <v>12.4675300970874</v>
      </c>
    </row>
    <row r="86" s="4" customFormat="1" ht="15" customHeight="1" spans="1:4">
      <c r="A86" s="27" t="s">
        <v>317</v>
      </c>
      <c r="B86" s="42">
        <v>157</v>
      </c>
      <c r="C86" s="42">
        <v>168.931772</v>
      </c>
      <c r="D86" s="43">
        <f>(C86-B86)/B86*100</f>
        <v>7.59985477707006</v>
      </c>
    </row>
    <row r="87" ht="15" customHeight="1" spans="1:4">
      <c r="A87" s="26" t="s">
        <v>318</v>
      </c>
      <c r="B87" s="44">
        <v>157</v>
      </c>
      <c r="C87" s="44">
        <v>168.931772</v>
      </c>
      <c r="D87" s="45">
        <f>(C87-B87)/B87*100</f>
        <v>7.59985477707006</v>
      </c>
    </row>
    <row r="88" s="4" customFormat="1" ht="15" customHeight="1" spans="1:4">
      <c r="A88" s="27" t="s">
        <v>336</v>
      </c>
      <c r="B88" s="42">
        <v>15000</v>
      </c>
      <c r="C88" s="42">
        <v>15000</v>
      </c>
      <c r="D88" s="43">
        <f>(C88-B88)/B88*100</f>
        <v>0</v>
      </c>
    </row>
    <row r="89" s="4" customFormat="1" ht="15" customHeight="1" spans="1:4">
      <c r="A89" s="26" t="s">
        <v>340</v>
      </c>
      <c r="B89" s="44">
        <v>15000</v>
      </c>
      <c r="C89" s="44">
        <v>15000</v>
      </c>
      <c r="D89" s="45">
        <f>(C89-B89)/B89*100</f>
        <v>0</v>
      </c>
    </row>
    <row r="90" s="4" customFormat="1" ht="15" customHeight="1" spans="1:4">
      <c r="A90" s="27" t="s">
        <v>341</v>
      </c>
      <c r="B90" s="42">
        <v>3984</v>
      </c>
      <c r="C90" s="42">
        <v>3464.615956</v>
      </c>
      <c r="D90" s="43">
        <f>(C90-B90)/B90*100</f>
        <v>-13.0367480923695</v>
      </c>
    </row>
    <row r="91" ht="15" customHeight="1" spans="1:4">
      <c r="A91" s="27" t="s">
        <v>342</v>
      </c>
      <c r="B91" s="42">
        <v>1174</v>
      </c>
      <c r="C91" s="42">
        <v>1168.305492</v>
      </c>
      <c r="D91" s="43">
        <f>(C91-B91)/B91*100</f>
        <v>-0.485051788756392</v>
      </c>
    </row>
    <row r="92" s="4" customFormat="1" ht="15" customHeight="1" spans="1:4">
      <c r="A92" s="26" t="s">
        <v>11</v>
      </c>
      <c r="B92" s="44">
        <v>1113</v>
      </c>
      <c r="C92" s="44">
        <v>1035.142936</v>
      </c>
      <c r="D92" s="45">
        <f>(C92-B92)/B92*100</f>
        <v>-6.99524384546272</v>
      </c>
    </row>
    <row r="93" ht="15" customHeight="1" spans="1:4">
      <c r="A93" s="26" t="s">
        <v>343</v>
      </c>
      <c r="B93" s="44">
        <v>61</v>
      </c>
      <c r="C93" s="44">
        <v>133.162556</v>
      </c>
      <c r="D93" s="45">
        <f>(C93-B93)/B93*100</f>
        <v>118.299272131148</v>
      </c>
    </row>
    <row r="94" s="5" customFormat="1" ht="15" customHeight="1" spans="1:4">
      <c r="A94" s="33" t="s">
        <v>374</v>
      </c>
      <c r="B94" s="42">
        <v>710</v>
      </c>
      <c r="C94" s="42">
        <v>697.500764</v>
      </c>
      <c r="D94" s="43">
        <f>(C94-B94)/B94*100</f>
        <v>-1.76045577464789</v>
      </c>
    </row>
    <row r="95" ht="15" customHeight="1" spans="1:4">
      <c r="A95" s="34" t="s">
        <v>11</v>
      </c>
      <c r="B95" s="44">
        <v>710</v>
      </c>
      <c r="C95" s="44">
        <v>697.500764</v>
      </c>
      <c r="D95" s="45">
        <f>(C95-B95)/B95*100</f>
        <v>-1.76045577464789</v>
      </c>
    </row>
    <row r="96" s="5" customFormat="1" ht="15" customHeight="1" spans="1:4">
      <c r="A96" s="27" t="s">
        <v>379</v>
      </c>
      <c r="B96" s="42">
        <v>2100</v>
      </c>
      <c r="C96" s="42">
        <v>1598.8097</v>
      </c>
      <c r="D96" s="43">
        <f>(C96-B96)/B96*100</f>
        <v>-23.8662047619048</v>
      </c>
    </row>
    <row r="97" s="5" customFormat="1" ht="15" customHeight="1" spans="1:4">
      <c r="A97" s="26" t="s">
        <v>382</v>
      </c>
      <c r="B97" s="44">
        <v>2100</v>
      </c>
      <c r="C97" s="44">
        <v>1598.8097</v>
      </c>
      <c r="D97" s="45">
        <f>(C97-B97)/B97*100</f>
        <v>-23.8662047619048</v>
      </c>
    </row>
    <row r="98" s="5" customFormat="1" ht="15" customHeight="1" spans="1:4">
      <c r="A98" s="27" t="s">
        <v>383</v>
      </c>
      <c r="B98" s="42">
        <v>31043</v>
      </c>
      <c r="C98" s="42">
        <v>39928.284681</v>
      </c>
      <c r="D98" s="43">
        <f>(C98-B98)/B98*100</f>
        <v>28.6225064620043</v>
      </c>
    </row>
    <row r="99" s="4" customFormat="1" ht="15" customHeight="1" spans="1:4">
      <c r="A99" s="27" t="s">
        <v>384</v>
      </c>
      <c r="B99" s="42">
        <v>2519</v>
      </c>
      <c r="C99" s="42">
        <v>2134.667226</v>
      </c>
      <c r="D99" s="43">
        <f>(C99-B99)/B99*100</f>
        <v>-15.2573550615324</v>
      </c>
    </row>
    <row r="100" s="4" customFormat="1" ht="15" customHeight="1" spans="1:4">
      <c r="A100" s="26" t="s">
        <v>10</v>
      </c>
      <c r="B100" s="44">
        <v>735</v>
      </c>
      <c r="C100" s="44">
        <v>761.62892</v>
      </c>
      <c r="D100" s="45">
        <f>(C100-B100)/B100*100</f>
        <v>3.62298231292515</v>
      </c>
    </row>
    <row r="101" ht="15" customHeight="1" spans="1:4">
      <c r="A101" s="26" t="s">
        <v>387</v>
      </c>
      <c r="B101" s="44">
        <v>1139</v>
      </c>
      <c r="C101" s="44">
        <v>736.580462</v>
      </c>
      <c r="D101" s="45">
        <f>(C101-B101)/B101*100</f>
        <v>-35.3309515364355</v>
      </c>
    </row>
    <row r="102" s="4" customFormat="1" ht="15" customHeight="1" spans="1:4">
      <c r="A102" s="26" t="s">
        <v>389</v>
      </c>
      <c r="B102" s="44">
        <v>645</v>
      </c>
      <c r="C102" s="44">
        <v>636.457844</v>
      </c>
      <c r="D102" s="45">
        <f>(C102-B102)/B102*100</f>
        <v>-1.32436527131784</v>
      </c>
    </row>
    <row r="103" ht="15" customHeight="1" spans="1:4">
      <c r="A103" s="27" t="s">
        <v>398</v>
      </c>
      <c r="B103" s="42">
        <v>1319</v>
      </c>
      <c r="C103" s="42">
        <v>1079.644817</v>
      </c>
      <c r="D103" s="43">
        <f>(C103-B103)/B103*100</f>
        <v>-18.1467159211524</v>
      </c>
    </row>
    <row r="104" ht="15" customHeight="1" spans="1:4">
      <c r="A104" s="26" t="s">
        <v>11</v>
      </c>
      <c r="B104" s="44">
        <v>1319</v>
      </c>
      <c r="C104" s="44">
        <v>1079.644817</v>
      </c>
      <c r="D104" s="45">
        <f>(C104-B104)/B104*100</f>
        <v>-18.1467159211524</v>
      </c>
    </row>
    <row r="105" ht="15" customHeight="1" spans="1:4">
      <c r="A105" s="27" t="s">
        <v>405</v>
      </c>
      <c r="B105" s="42">
        <v>8240</v>
      </c>
      <c r="C105" s="42">
        <v>7151.414</v>
      </c>
      <c r="D105" s="43">
        <f>(C105-B105)/B105*100</f>
        <v>-13.2109951456311</v>
      </c>
    </row>
    <row r="106" ht="15" customHeight="1" spans="1:4">
      <c r="A106" s="26" t="s">
        <v>406</v>
      </c>
      <c r="B106" s="44">
        <v>0</v>
      </c>
      <c r="C106" s="44">
        <v>142.904</v>
      </c>
      <c r="D106" s="44">
        <v>0</v>
      </c>
    </row>
    <row r="107" s="4" customFormat="1" ht="15" customHeight="1" spans="1:4">
      <c r="A107" s="26" t="s">
        <v>410</v>
      </c>
      <c r="B107" s="44">
        <v>1800</v>
      </c>
      <c r="C107" s="44">
        <v>1800</v>
      </c>
      <c r="D107" s="45">
        <f>(C107-B107)/B107*100</f>
        <v>0</v>
      </c>
    </row>
    <row r="108" s="4" customFormat="1" ht="15" customHeight="1" spans="1:4">
      <c r="A108" s="26" t="s">
        <v>411</v>
      </c>
      <c r="B108" s="44">
        <v>6440</v>
      </c>
      <c r="C108" s="44">
        <v>5208.51</v>
      </c>
      <c r="D108" s="45">
        <f>(C108-B108)/B108*100</f>
        <v>-19.1225155279503</v>
      </c>
    </row>
    <row r="109" s="4" customFormat="1" ht="15" customHeight="1" spans="1:4">
      <c r="A109" s="27" t="s">
        <v>418</v>
      </c>
      <c r="B109" s="42">
        <v>679</v>
      </c>
      <c r="C109" s="42">
        <v>717.8</v>
      </c>
      <c r="D109" s="43">
        <f>(C109-B109)/B109*100</f>
        <v>5.71428571428571</v>
      </c>
    </row>
    <row r="110" ht="15" customHeight="1" spans="1:4">
      <c r="A110" s="26" t="s">
        <v>427</v>
      </c>
      <c r="B110" s="44">
        <v>679</v>
      </c>
      <c r="C110" s="44">
        <v>717.8</v>
      </c>
      <c r="D110" s="45">
        <f>(C110-B110)/B110*100</f>
        <v>5.71428571428571</v>
      </c>
    </row>
    <row r="111" ht="15" customHeight="1" spans="1:4">
      <c r="A111" s="27" t="s">
        <v>428</v>
      </c>
      <c r="B111" s="46">
        <v>1301</v>
      </c>
      <c r="C111" s="46">
        <v>1272.168</v>
      </c>
      <c r="D111" s="43">
        <f>(C111-B111)/B111*100</f>
        <v>-2.21614142966948</v>
      </c>
    </row>
    <row r="112" ht="15" customHeight="1" spans="1:4">
      <c r="A112" s="26" t="s">
        <v>429</v>
      </c>
      <c r="B112" s="44">
        <v>450</v>
      </c>
      <c r="C112" s="44">
        <v>450</v>
      </c>
      <c r="D112" s="45">
        <f>(C112-B112)/B112*100</f>
        <v>0</v>
      </c>
    </row>
    <row r="113" ht="15" customHeight="1" spans="1:4">
      <c r="A113" s="26" t="s">
        <v>430</v>
      </c>
      <c r="B113" s="44">
        <v>51</v>
      </c>
      <c r="C113" s="44">
        <v>0</v>
      </c>
      <c r="D113" s="45">
        <f>(C113-B113)/B113*100</f>
        <v>-100</v>
      </c>
    </row>
    <row r="114" ht="15" customHeight="1" spans="1:4">
      <c r="A114" s="26" t="s">
        <v>431</v>
      </c>
      <c r="B114" s="44">
        <v>9</v>
      </c>
      <c r="C114" s="44">
        <v>15</v>
      </c>
      <c r="D114" s="45">
        <f>(C114-B114)/B114*100</f>
        <v>66.6666666666667</v>
      </c>
    </row>
    <row r="115" ht="15" customHeight="1" spans="1:4">
      <c r="A115" s="26" t="s">
        <v>432</v>
      </c>
      <c r="B115" s="44">
        <v>400</v>
      </c>
      <c r="C115" s="44">
        <v>420</v>
      </c>
      <c r="D115" s="45">
        <f>(C115-B115)/B115*100</f>
        <v>5</v>
      </c>
    </row>
    <row r="116" ht="15" customHeight="1" spans="1:4">
      <c r="A116" s="26" t="s">
        <v>433</v>
      </c>
      <c r="B116" s="44">
        <v>221</v>
      </c>
      <c r="C116" s="44">
        <v>221.4</v>
      </c>
      <c r="D116" s="45">
        <f>(C116-B116)/B116*100</f>
        <v>0.180995475113125</v>
      </c>
    </row>
    <row r="117" ht="15" customHeight="1" spans="1:4">
      <c r="A117" s="26" t="s">
        <v>436</v>
      </c>
      <c r="B117" s="44">
        <v>170</v>
      </c>
      <c r="C117" s="44">
        <v>165.768</v>
      </c>
      <c r="D117" s="45">
        <f>(C117-B117)/B117*100</f>
        <v>-2.48941176470588</v>
      </c>
    </row>
    <row r="118" ht="15" customHeight="1" spans="1:4">
      <c r="A118" s="27" t="s">
        <v>437</v>
      </c>
      <c r="B118" s="46">
        <v>181</v>
      </c>
      <c r="C118" s="46">
        <v>162.43</v>
      </c>
      <c r="D118" s="43">
        <f>(C118-B118)/B118*100</f>
        <v>-10.2596685082873</v>
      </c>
    </row>
    <row r="119" ht="15" customHeight="1" spans="1:4">
      <c r="A119" s="26" t="s">
        <v>438</v>
      </c>
      <c r="B119" s="44">
        <v>168</v>
      </c>
      <c r="C119" s="44">
        <v>154.43</v>
      </c>
      <c r="D119" s="45">
        <f>(C119-B119)/B119*100</f>
        <v>-8.07738095238095</v>
      </c>
    </row>
    <row r="120" ht="15" customHeight="1" spans="1:4">
      <c r="A120" s="26" t="s">
        <v>441</v>
      </c>
      <c r="B120" s="44">
        <v>8</v>
      </c>
      <c r="C120" s="44">
        <v>3</v>
      </c>
      <c r="D120" s="45">
        <f>(C120-B120)/B120*100</f>
        <v>-62.5</v>
      </c>
    </row>
    <row r="121" ht="15" customHeight="1" spans="1:4">
      <c r="A121" s="26" t="s">
        <v>442</v>
      </c>
      <c r="B121" s="44">
        <v>5</v>
      </c>
      <c r="C121" s="44">
        <v>5</v>
      </c>
      <c r="D121" s="45">
        <f>(C121-B121)/B121*100</f>
        <v>0</v>
      </c>
    </row>
    <row r="122" ht="15" customHeight="1" spans="1:4">
      <c r="A122" s="27" t="s">
        <v>444</v>
      </c>
      <c r="B122" s="46">
        <v>1821</v>
      </c>
      <c r="C122" s="46">
        <v>1749.463466</v>
      </c>
      <c r="D122" s="43">
        <f>(C122-B122)/B122*100</f>
        <v>-3.92842031850632</v>
      </c>
    </row>
    <row r="123" ht="15" customHeight="1" spans="1:4">
      <c r="A123" s="26" t="s">
        <v>445</v>
      </c>
      <c r="B123" s="44">
        <v>201</v>
      </c>
      <c r="C123" s="44">
        <v>224.808</v>
      </c>
      <c r="D123" s="45">
        <f>(C123-B123)/B123*100</f>
        <v>11.844776119403</v>
      </c>
    </row>
    <row r="124" ht="15" customHeight="1" spans="1:4">
      <c r="A124" s="26" t="s">
        <v>446</v>
      </c>
      <c r="B124" s="44">
        <v>882</v>
      </c>
      <c r="C124" s="44">
        <v>846.596</v>
      </c>
      <c r="D124" s="45">
        <f>(C124-B124)/B124*100</f>
        <v>-4.0140589569161</v>
      </c>
    </row>
    <row r="125" ht="15" customHeight="1" spans="1:4">
      <c r="A125" s="26" t="s">
        <v>448</v>
      </c>
      <c r="B125" s="44">
        <v>259</v>
      </c>
      <c r="C125" s="44">
        <v>389.39</v>
      </c>
      <c r="D125" s="45">
        <f>(C125-B125)/B125*100</f>
        <v>50.3436293436293</v>
      </c>
    </row>
    <row r="126" ht="15" customHeight="1" spans="1:4">
      <c r="A126" s="26" t="s">
        <v>449</v>
      </c>
      <c r="B126" s="44">
        <v>162</v>
      </c>
      <c r="C126" s="44">
        <v>178.891466</v>
      </c>
      <c r="D126" s="45">
        <f>(C126-B126)/B126*100</f>
        <v>10.4268308641975</v>
      </c>
    </row>
    <row r="127" ht="15" customHeight="1" spans="1:4">
      <c r="A127" s="26" t="s">
        <v>450</v>
      </c>
      <c r="B127" s="44">
        <v>130</v>
      </c>
      <c r="C127" s="44">
        <v>104</v>
      </c>
      <c r="D127" s="45">
        <f>(C127-B127)/B127*100</f>
        <v>-20</v>
      </c>
    </row>
    <row r="128" ht="15" customHeight="1" spans="1:4">
      <c r="A128" s="26" t="s">
        <v>451</v>
      </c>
      <c r="B128" s="44">
        <v>187</v>
      </c>
      <c r="C128" s="44">
        <v>5.778</v>
      </c>
      <c r="D128" s="45">
        <f>(C128-B128)/B128*100</f>
        <v>-96.9101604278075</v>
      </c>
    </row>
    <row r="129" ht="15" customHeight="1" spans="1:4">
      <c r="A129" s="27" t="s">
        <v>452</v>
      </c>
      <c r="B129" s="46">
        <v>920</v>
      </c>
      <c r="C129" s="46">
        <v>871.982352</v>
      </c>
      <c r="D129" s="43">
        <f>(C129-B129)/B129*100</f>
        <v>-5.21930956521739</v>
      </c>
    </row>
    <row r="130" ht="15" customHeight="1" spans="1:4">
      <c r="A130" s="26" t="s">
        <v>11</v>
      </c>
      <c r="B130" s="44">
        <v>470</v>
      </c>
      <c r="C130" s="44">
        <v>226.982352</v>
      </c>
      <c r="D130" s="45">
        <f>(C130-B130)/B130*100</f>
        <v>-51.7058825531915</v>
      </c>
    </row>
    <row r="131" ht="15" customHeight="1" spans="1:4">
      <c r="A131" s="26" t="s">
        <v>453</v>
      </c>
      <c r="B131" s="44">
        <v>0</v>
      </c>
      <c r="C131" s="44">
        <v>100</v>
      </c>
      <c r="D131" s="44">
        <v>0</v>
      </c>
    </row>
    <row r="132" ht="15" customHeight="1" spans="1:4">
      <c r="A132" s="26" t="s">
        <v>456</v>
      </c>
      <c r="B132" s="44">
        <v>450</v>
      </c>
      <c r="C132" s="44">
        <v>545</v>
      </c>
      <c r="D132" s="45">
        <f>(C132-B132)/B132*100</f>
        <v>21.1111111111111</v>
      </c>
    </row>
    <row r="133" ht="15" customHeight="1" spans="1:4">
      <c r="A133" s="27" t="s">
        <v>458</v>
      </c>
      <c r="B133" s="46">
        <v>316</v>
      </c>
      <c r="C133" s="46">
        <v>615.63594</v>
      </c>
      <c r="D133" s="43">
        <f>(C133-B133)/B133*100</f>
        <v>94.8215</v>
      </c>
    </row>
    <row r="134" ht="15" customHeight="1" spans="1:4">
      <c r="A134" s="26" t="s">
        <v>11</v>
      </c>
      <c r="B134" s="44">
        <v>316</v>
      </c>
      <c r="C134" s="44">
        <v>615.63594</v>
      </c>
      <c r="D134" s="45">
        <f>(C134-B134)/B134*100</f>
        <v>94.8215</v>
      </c>
    </row>
    <row r="135" ht="15" customHeight="1" spans="1:4">
      <c r="A135" s="27" t="s">
        <v>460</v>
      </c>
      <c r="B135" s="46">
        <v>1987</v>
      </c>
      <c r="C135" s="46">
        <v>2283.702</v>
      </c>
      <c r="D135" s="43">
        <f>(C135-B135)/B135*100</f>
        <v>14.9321590337192</v>
      </c>
    </row>
    <row r="136" ht="15" customHeight="1" spans="1:4">
      <c r="A136" s="26" t="s">
        <v>461</v>
      </c>
      <c r="B136" s="44">
        <v>251</v>
      </c>
      <c r="C136" s="44">
        <v>276.9108</v>
      </c>
      <c r="D136" s="45">
        <f>(C136-B136)/B136*100</f>
        <v>10.3230278884462</v>
      </c>
    </row>
    <row r="137" ht="15" customHeight="1" spans="1:4">
      <c r="A137" s="26" t="s">
        <v>462</v>
      </c>
      <c r="B137" s="44">
        <v>1736</v>
      </c>
      <c r="C137" s="44">
        <v>2006.7912</v>
      </c>
      <c r="D137" s="45">
        <f>(C137-B137)/B137*100</f>
        <v>15.5985714285714</v>
      </c>
    </row>
    <row r="138" ht="15" customHeight="1" spans="1:4">
      <c r="A138" s="27" t="s">
        <v>463</v>
      </c>
      <c r="B138" s="46">
        <v>101</v>
      </c>
      <c r="C138" s="46">
        <v>101.4093</v>
      </c>
      <c r="D138" s="43">
        <f>(C138-B138)/B138*100</f>
        <v>0.405247524752477</v>
      </c>
    </row>
    <row r="139" ht="15" customHeight="1" spans="1:4">
      <c r="A139" s="26" t="s">
        <v>464</v>
      </c>
      <c r="B139" s="44">
        <v>101</v>
      </c>
      <c r="C139" s="44">
        <v>101.4093</v>
      </c>
      <c r="D139" s="45">
        <f>(C139-B139)/B139*100</f>
        <v>0.405247524752477</v>
      </c>
    </row>
    <row r="140" ht="15" customHeight="1" spans="1:4">
      <c r="A140" s="27" t="s">
        <v>466</v>
      </c>
      <c r="B140" s="46">
        <v>1055</v>
      </c>
      <c r="C140" s="46">
        <v>1201.944</v>
      </c>
      <c r="D140" s="43">
        <f>(C140-B140)/B140*100</f>
        <v>13.9283412322275</v>
      </c>
    </row>
    <row r="141" ht="15" customHeight="1" spans="1:4">
      <c r="A141" s="26" t="s">
        <v>467</v>
      </c>
      <c r="B141" s="44">
        <v>101</v>
      </c>
      <c r="C141" s="44">
        <v>100.8</v>
      </c>
      <c r="D141" s="45">
        <f>(C141-B141)/B141*100</f>
        <v>-0.198019801980201</v>
      </c>
    </row>
    <row r="142" ht="15" customHeight="1" spans="1:4">
      <c r="A142" s="26" t="s">
        <v>468</v>
      </c>
      <c r="B142" s="44">
        <v>954</v>
      </c>
      <c r="C142" s="44">
        <v>1101.144</v>
      </c>
      <c r="D142" s="45">
        <f>(C142-B142)/B142*100</f>
        <v>15.4238993710692</v>
      </c>
    </row>
    <row r="143" ht="15" customHeight="1" spans="1:4">
      <c r="A143" s="27" t="s">
        <v>475</v>
      </c>
      <c r="B143" s="46">
        <v>8743</v>
      </c>
      <c r="C143" s="46">
        <v>4863.118184</v>
      </c>
      <c r="D143" s="43">
        <f>(C143-B143)/B143*100</f>
        <v>-44.3770080750315</v>
      </c>
    </row>
    <row r="144" ht="15" customHeight="1" spans="1:4">
      <c r="A144" s="26" t="s">
        <v>476</v>
      </c>
      <c r="B144" s="44">
        <v>4920</v>
      </c>
      <c r="C144" s="44">
        <v>1078.819984</v>
      </c>
      <c r="D144" s="45">
        <f>(C144-B144)/B144*100</f>
        <v>-78.0727645528455</v>
      </c>
    </row>
    <row r="145" ht="15" customHeight="1" spans="1:4">
      <c r="A145" s="26" t="s">
        <v>477</v>
      </c>
      <c r="B145" s="44">
        <v>3823</v>
      </c>
      <c r="C145" s="44">
        <v>3784.2982</v>
      </c>
      <c r="D145" s="45">
        <f>(C145-B145)/B145*100</f>
        <v>-1.01234109338216</v>
      </c>
    </row>
    <row r="146" ht="15" customHeight="1" spans="1:4">
      <c r="A146" s="27" t="s">
        <v>483</v>
      </c>
      <c r="B146" s="46">
        <v>415</v>
      </c>
      <c r="C146" s="46">
        <v>368.1644</v>
      </c>
      <c r="D146" s="43">
        <f>(C146-B146)/B146*100</f>
        <v>-11.285686746988</v>
      </c>
    </row>
    <row r="147" ht="15" customHeight="1" spans="1:4">
      <c r="A147" s="26" t="s">
        <v>10</v>
      </c>
      <c r="B147" s="44">
        <v>415</v>
      </c>
      <c r="C147" s="44">
        <v>368.1644</v>
      </c>
      <c r="D147" s="45">
        <f>(C147-B147)/B147*100</f>
        <v>-11.285686746988</v>
      </c>
    </row>
    <row r="148" ht="15" customHeight="1" spans="1:4">
      <c r="A148" s="27" t="s">
        <v>487</v>
      </c>
      <c r="B148" s="46">
        <v>218</v>
      </c>
      <c r="C148" s="46">
        <v>373.427696</v>
      </c>
      <c r="D148" s="43">
        <f>(C148-B148)/B148*100</f>
        <v>71.2971082568807</v>
      </c>
    </row>
    <row r="149" ht="15" customHeight="1" spans="1:4">
      <c r="A149" s="26" t="s">
        <v>488</v>
      </c>
      <c r="B149" s="44">
        <v>129</v>
      </c>
      <c r="C149" s="44">
        <v>150.63</v>
      </c>
      <c r="D149" s="45">
        <f>(C149-B149)/B149*100</f>
        <v>16.7674418604651</v>
      </c>
    </row>
    <row r="150" ht="15" customHeight="1" spans="1:4">
      <c r="A150" s="26" t="s">
        <v>489</v>
      </c>
      <c r="B150" s="44">
        <v>89</v>
      </c>
      <c r="C150" s="44">
        <v>222.797696</v>
      </c>
      <c r="D150" s="45">
        <f>(C150-B150)/B150*100</f>
        <v>150.33448988764</v>
      </c>
    </row>
    <row r="151" ht="15" customHeight="1" spans="1:4">
      <c r="A151" s="27" t="s">
        <v>490</v>
      </c>
      <c r="B151" s="46">
        <v>1228</v>
      </c>
      <c r="C151" s="46">
        <v>14981.3133</v>
      </c>
      <c r="D151" s="43">
        <f>(C151-B151)/B151*100</f>
        <v>1119.97665309446</v>
      </c>
    </row>
    <row r="152" ht="15" customHeight="1" spans="1:4">
      <c r="A152" s="26" t="s">
        <v>491</v>
      </c>
      <c r="B152" s="44">
        <v>1228</v>
      </c>
      <c r="C152" s="44">
        <v>14981.3133</v>
      </c>
      <c r="D152" s="45">
        <f>(C152-B152)/B152*100</f>
        <v>1119.97665309446</v>
      </c>
    </row>
    <row r="153" ht="15" customHeight="1" spans="1:4">
      <c r="A153" s="27" t="s">
        <v>492</v>
      </c>
      <c r="B153" s="46">
        <v>15273</v>
      </c>
      <c r="C153" s="46">
        <v>24498.843608</v>
      </c>
      <c r="D153" s="43">
        <f>(C153-B153)/B153*100</f>
        <v>60.4062306554049</v>
      </c>
    </row>
    <row r="154" ht="15" customHeight="1" spans="1:4">
      <c r="A154" s="27" t="s">
        <v>493</v>
      </c>
      <c r="B154" s="46">
        <v>1133</v>
      </c>
      <c r="C154" s="46">
        <v>1183.561332</v>
      </c>
      <c r="D154" s="43">
        <f>(C154-B154)/B154*100</f>
        <v>4.46260653133274</v>
      </c>
    </row>
    <row r="155" ht="15" customHeight="1" spans="1:4">
      <c r="A155" s="26" t="s">
        <v>11</v>
      </c>
      <c r="B155" s="44">
        <v>1133</v>
      </c>
      <c r="C155" s="44">
        <v>1183.561332</v>
      </c>
      <c r="D155" s="45">
        <f>(C155-B155)/B155*100</f>
        <v>4.46260653133274</v>
      </c>
    </row>
    <row r="156" ht="15" customHeight="1" spans="1:4">
      <c r="A156" s="27" t="s">
        <v>495</v>
      </c>
      <c r="B156" s="46">
        <v>2423</v>
      </c>
      <c r="C156" s="46">
        <v>2863.275252</v>
      </c>
      <c r="D156" s="43">
        <f>(C156-B156)/B156*100</f>
        <v>18.1706666116385</v>
      </c>
    </row>
    <row r="157" ht="15" customHeight="1" spans="1:4">
      <c r="A157" s="26" t="s">
        <v>496</v>
      </c>
      <c r="B157" s="44">
        <v>2423</v>
      </c>
      <c r="C157" s="44">
        <v>2863.275252</v>
      </c>
      <c r="D157" s="45">
        <f>(C157-B157)/B157*100</f>
        <v>18.1706666116385</v>
      </c>
    </row>
    <row r="158" ht="15" customHeight="1" spans="1:4">
      <c r="A158" s="27" t="s">
        <v>510</v>
      </c>
      <c r="B158" s="46">
        <v>3889</v>
      </c>
      <c r="C158" s="46">
        <v>4024.411076</v>
      </c>
      <c r="D158" s="43">
        <f>(C158-B158)/B158*100</f>
        <v>3.48189961429674</v>
      </c>
    </row>
    <row r="159" ht="15" customHeight="1" spans="1:4">
      <c r="A159" s="26" t="s">
        <v>512</v>
      </c>
      <c r="B159" s="44">
        <v>3889</v>
      </c>
      <c r="C159" s="44">
        <v>4024.411076</v>
      </c>
      <c r="D159" s="45">
        <f>(C159-B159)/B159*100</f>
        <v>3.48189961429674</v>
      </c>
    </row>
    <row r="160" ht="15" customHeight="1" spans="1:4">
      <c r="A160" s="27" t="s">
        <v>514</v>
      </c>
      <c r="B160" s="46">
        <v>2553</v>
      </c>
      <c r="C160" s="46">
        <v>1913.537286</v>
      </c>
      <c r="D160" s="43">
        <f>(C160-B160)/B160*100</f>
        <v>-25.0475015276146</v>
      </c>
    </row>
    <row r="161" ht="15" customHeight="1" spans="1:4">
      <c r="A161" s="26" t="s">
        <v>515</v>
      </c>
      <c r="B161" s="44">
        <v>705</v>
      </c>
      <c r="C161" s="44">
        <v>934.484796</v>
      </c>
      <c r="D161" s="45">
        <f>(C161-B161)/B161*100</f>
        <v>32.551034893617</v>
      </c>
    </row>
    <row r="162" ht="15" customHeight="1" spans="1:4">
      <c r="A162" s="26" t="s">
        <v>516</v>
      </c>
      <c r="B162" s="44">
        <v>397</v>
      </c>
      <c r="C162" s="44">
        <v>0</v>
      </c>
      <c r="D162" s="45">
        <f>(C162-B162)/B162*100</f>
        <v>-100</v>
      </c>
    </row>
    <row r="163" ht="15" customHeight="1" spans="1:4">
      <c r="A163" s="26" t="s">
        <v>517</v>
      </c>
      <c r="B163" s="44">
        <v>835</v>
      </c>
      <c r="C163" s="44">
        <v>755.42169</v>
      </c>
      <c r="D163" s="45">
        <f>(C163-B163)/B163*100</f>
        <v>-9.53033652694611</v>
      </c>
    </row>
    <row r="164" ht="15" customHeight="1" spans="1:4">
      <c r="A164" s="26" t="s">
        <v>522</v>
      </c>
      <c r="B164" s="44">
        <v>346</v>
      </c>
      <c r="C164" s="44">
        <v>195.7508</v>
      </c>
      <c r="D164" s="45">
        <f>(C164-B164)/B164*100</f>
        <v>-43.4246242774566</v>
      </c>
    </row>
    <row r="165" ht="15" customHeight="1" spans="1:4">
      <c r="A165" s="26" t="s">
        <v>523</v>
      </c>
      <c r="B165" s="44">
        <v>270</v>
      </c>
      <c r="C165" s="44">
        <v>27.88</v>
      </c>
      <c r="D165" s="45">
        <f>(C165-B165)/B165*100</f>
        <v>-89.6740740740741</v>
      </c>
    </row>
    <row r="166" ht="15" customHeight="1" spans="1:4">
      <c r="A166" s="27" t="s">
        <v>529</v>
      </c>
      <c r="B166" s="46">
        <v>1334</v>
      </c>
      <c r="C166" s="46">
        <v>1693.13</v>
      </c>
      <c r="D166" s="43">
        <f>(C166-B166)/B166*100</f>
        <v>26.9212893553223</v>
      </c>
    </row>
    <row r="167" ht="15" customHeight="1" spans="1:4">
      <c r="A167" s="26" t="s">
        <v>530</v>
      </c>
      <c r="B167" s="44">
        <v>0</v>
      </c>
      <c r="C167" s="44">
        <v>66.6</v>
      </c>
      <c r="D167" s="44">
        <v>0</v>
      </c>
    </row>
    <row r="168" ht="15" customHeight="1" spans="1:4">
      <c r="A168" s="26" t="s">
        <v>532</v>
      </c>
      <c r="B168" s="44">
        <v>1334</v>
      </c>
      <c r="C168" s="44">
        <v>1626.53</v>
      </c>
      <c r="D168" s="45">
        <f>(C168-B168)/B168*100</f>
        <v>21.9287856071964</v>
      </c>
    </row>
    <row r="169" ht="15" customHeight="1" spans="1:4">
      <c r="A169" s="27" t="s">
        <v>538</v>
      </c>
      <c r="B169" s="46">
        <v>3139</v>
      </c>
      <c r="C169" s="46">
        <v>7860.578662</v>
      </c>
      <c r="D169" s="43">
        <f>(C169-B169)/B169*100</f>
        <v>150.41665058936</v>
      </c>
    </row>
    <row r="170" ht="15" customHeight="1" spans="1:4">
      <c r="A170" s="26" t="s">
        <v>539</v>
      </c>
      <c r="B170" s="44">
        <v>1979</v>
      </c>
      <c r="C170" s="44">
        <v>2023.140774</v>
      </c>
      <c r="D170" s="45">
        <f>(C170-B170)/B170*100</f>
        <v>2.2304585144012</v>
      </c>
    </row>
    <row r="171" ht="15" customHeight="1" spans="1:4">
      <c r="A171" s="26" t="s">
        <v>540</v>
      </c>
      <c r="B171" s="44">
        <v>1056</v>
      </c>
      <c r="C171" s="44">
        <v>5748.3136</v>
      </c>
      <c r="D171" s="45">
        <f>(C171-B171)/B171*100</f>
        <v>444.347878787879</v>
      </c>
    </row>
    <row r="172" ht="15" customHeight="1" spans="1:4">
      <c r="A172" s="26" t="s">
        <v>541</v>
      </c>
      <c r="B172" s="44">
        <v>104</v>
      </c>
      <c r="C172" s="44">
        <v>89.124288</v>
      </c>
      <c r="D172" s="45">
        <f>(C172-B172)/B172*100</f>
        <v>-14.3035692307692</v>
      </c>
    </row>
    <row r="173" ht="15" customHeight="1" spans="1:4">
      <c r="A173" s="27" t="s">
        <v>542</v>
      </c>
      <c r="B173" s="46">
        <v>802</v>
      </c>
      <c r="C173" s="46">
        <v>801.85</v>
      </c>
      <c r="D173" s="43">
        <f>(C173-B173)/B173*100</f>
        <v>-0.018703241895259</v>
      </c>
    </row>
    <row r="174" ht="15" customHeight="1" spans="1:4">
      <c r="A174" s="26" t="s">
        <v>543</v>
      </c>
      <c r="B174" s="44">
        <v>802</v>
      </c>
      <c r="C174" s="44">
        <v>801.85</v>
      </c>
      <c r="D174" s="45">
        <f>(C174-B174)/B174*100</f>
        <v>-0.018703241895259</v>
      </c>
    </row>
    <row r="175" ht="15" customHeight="1" spans="1:4">
      <c r="A175" s="27" t="s">
        <v>546</v>
      </c>
      <c r="B175" s="46">
        <v>0</v>
      </c>
      <c r="C175" s="46">
        <v>58.6</v>
      </c>
      <c r="D175" s="42">
        <v>0</v>
      </c>
    </row>
    <row r="176" ht="15" customHeight="1" spans="1:4">
      <c r="A176" s="26" t="s">
        <v>547</v>
      </c>
      <c r="B176" s="44">
        <v>0</v>
      </c>
      <c r="C176" s="44">
        <v>58.6</v>
      </c>
      <c r="D176" s="44">
        <v>0</v>
      </c>
    </row>
    <row r="177" ht="15" customHeight="1" spans="1:4">
      <c r="A177" s="27" t="s">
        <v>559</v>
      </c>
      <c r="B177" s="46">
        <v>0</v>
      </c>
      <c r="C177" s="46">
        <v>4099.9</v>
      </c>
      <c r="D177" s="42">
        <v>0</v>
      </c>
    </row>
    <row r="178" ht="15" customHeight="1" spans="1:4">
      <c r="A178" s="26" t="s">
        <v>560</v>
      </c>
      <c r="B178" s="44">
        <v>0</v>
      </c>
      <c r="C178" s="44">
        <v>4099.9</v>
      </c>
      <c r="D178" s="44">
        <v>0</v>
      </c>
    </row>
    <row r="179" ht="15" customHeight="1" spans="1:4">
      <c r="A179" s="27" t="s">
        <v>561</v>
      </c>
      <c r="B179" s="46">
        <v>24349</v>
      </c>
      <c r="C179" s="46">
        <v>15252.142</v>
      </c>
      <c r="D179" s="43">
        <f>(C179-B179)/B179*100</f>
        <v>-37.3602940572508</v>
      </c>
    </row>
    <row r="180" ht="15" customHeight="1" spans="1:4">
      <c r="A180" s="27" t="s">
        <v>562</v>
      </c>
      <c r="B180" s="46">
        <v>349</v>
      </c>
      <c r="C180" s="46">
        <v>252.142</v>
      </c>
      <c r="D180" s="43">
        <f>(C180-B180)/B180*100</f>
        <v>-27.7530085959885</v>
      </c>
    </row>
    <row r="181" ht="15" customHeight="1" spans="1:4">
      <c r="A181" s="26" t="s">
        <v>11</v>
      </c>
      <c r="B181" s="44">
        <v>349</v>
      </c>
      <c r="C181" s="44">
        <v>252.142</v>
      </c>
      <c r="D181" s="45">
        <f>(C181-B181)/B181*100</f>
        <v>-27.7530085959885</v>
      </c>
    </row>
    <row r="182" ht="15" customHeight="1" spans="1:4">
      <c r="A182" s="27" t="s">
        <v>573</v>
      </c>
      <c r="B182" s="46">
        <v>4000</v>
      </c>
      <c r="C182" s="46">
        <v>0</v>
      </c>
      <c r="D182" s="43">
        <f>(C182-B182)/B182*100</f>
        <v>-100</v>
      </c>
    </row>
    <row r="183" ht="15" customHeight="1" spans="1:4">
      <c r="A183" s="26" t="s">
        <v>575</v>
      </c>
      <c r="B183" s="44">
        <v>4000</v>
      </c>
      <c r="C183" s="44">
        <v>0</v>
      </c>
      <c r="D183" s="45">
        <f>(C183-B183)/B183*100</f>
        <v>-100</v>
      </c>
    </row>
    <row r="184" ht="15" customHeight="1" spans="1:4">
      <c r="A184" s="27" t="s">
        <v>610</v>
      </c>
      <c r="B184" s="46">
        <v>20000</v>
      </c>
      <c r="C184" s="46">
        <v>15000</v>
      </c>
      <c r="D184" s="43">
        <f>(C184-B184)/B184*100</f>
        <v>-25</v>
      </c>
    </row>
    <row r="185" ht="15" customHeight="1" spans="1:4">
      <c r="A185" s="26" t="s">
        <v>611</v>
      </c>
      <c r="B185" s="44">
        <v>20000</v>
      </c>
      <c r="C185" s="44">
        <v>15000</v>
      </c>
      <c r="D185" s="45">
        <f>(C185-B185)/B185*100</f>
        <v>-25</v>
      </c>
    </row>
    <row r="186" ht="15" customHeight="1" spans="1:4">
      <c r="A186" s="27" t="s">
        <v>630</v>
      </c>
      <c r="B186" s="46">
        <v>20566</v>
      </c>
      <c r="C186" s="46">
        <v>40022.7347594</v>
      </c>
      <c r="D186" s="43">
        <f>(C186-B186)/B186*100</f>
        <v>94.6063150802295</v>
      </c>
    </row>
    <row r="187" ht="15" customHeight="1" spans="1:4">
      <c r="A187" s="27" t="s">
        <v>631</v>
      </c>
      <c r="B187" s="46">
        <v>5268</v>
      </c>
      <c r="C187" s="46">
        <v>5770.0605744</v>
      </c>
      <c r="D187" s="43">
        <f>(C187-B187)/B187*100</f>
        <v>9.53038296127562</v>
      </c>
    </row>
    <row r="188" ht="15" customHeight="1" spans="1:4">
      <c r="A188" s="26" t="s">
        <v>11</v>
      </c>
      <c r="B188" s="44">
        <v>5268</v>
      </c>
      <c r="C188" s="44">
        <v>5392.0605744</v>
      </c>
      <c r="D188" s="45">
        <f>(C188-B188)/B188*100</f>
        <v>2.35498432801821</v>
      </c>
    </row>
    <row r="189" ht="15" customHeight="1" spans="1:4">
      <c r="A189" s="26" t="s">
        <v>638</v>
      </c>
      <c r="B189" s="44">
        <v>0</v>
      </c>
      <c r="C189" s="44">
        <v>378</v>
      </c>
      <c r="D189" s="44">
        <v>0</v>
      </c>
    </row>
    <row r="190" ht="15" customHeight="1" spans="1:4">
      <c r="A190" s="27" t="s">
        <v>641</v>
      </c>
      <c r="B190" s="46">
        <v>14798</v>
      </c>
      <c r="C190" s="46">
        <v>12129.032185</v>
      </c>
      <c r="D190" s="43">
        <f>(C190-B190)/B190*100</f>
        <v>-18.0360036153534</v>
      </c>
    </row>
    <row r="191" ht="15" customHeight="1" spans="1:4">
      <c r="A191" s="26" t="s">
        <v>643</v>
      </c>
      <c r="B191" s="44">
        <v>14798</v>
      </c>
      <c r="C191" s="44">
        <v>12129.032185</v>
      </c>
      <c r="D191" s="45">
        <f>(C191-B191)/B191*100</f>
        <v>-18.0360036153534</v>
      </c>
    </row>
    <row r="192" ht="15" customHeight="1" spans="1:4">
      <c r="A192" s="27" t="s">
        <v>644</v>
      </c>
      <c r="B192" s="46">
        <v>500</v>
      </c>
      <c r="C192" s="46">
        <v>400</v>
      </c>
      <c r="D192" s="43">
        <f>(C192-B192)/B192*100</f>
        <v>-20</v>
      </c>
    </row>
    <row r="193" ht="15" customHeight="1" spans="1:4">
      <c r="A193" s="26" t="s">
        <v>645</v>
      </c>
      <c r="B193" s="44">
        <v>500</v>
      </c>
      <c r="C193" s="44">
        <v>400</v>
      </c>
      <c r="D193" s="45">
        <f>(C193-B193)/B193*100</f>
        <v>-20</v>
      </c>
    </row>
    <row r="194" ht="15" customHeight="1" spans="1:4">
      <c r="A194" s="27" t="s">
        <v>648</v>
      </c>
      <c r="B194" s="46">
        <v>0</v>
      </c>
      <c r="C194" s="46">
        <v>21723.642</v>
      </c>
      <c r="D194" s="42">
        <v>0</v>
      </c>
    </row>
    <row r="195" ht="15" customHeight="1" spans="1:4">
      <c r="A195" s="26" t="s">
        <v>649</v>
      </c>
      <c r="B195" s="44">
        <v>0</v>
      </c>
      <c r="C195" s="44">
        <v>21723.642</v>
      </c>
      <c r="D195" s="44">
        <v>0</v>
      </c>
    </row>
    <row r="196" ht="15" customHeight="1" spans="1:4">
      <c r="A196" s="27" t="s">
        <v>650</v>
      </c>
      <c r="B196" s="46">
        <v>22735</v>
      </c>
      <c r="C196" s="46">
        <v>19383.489441</v>
      </c>
      <c r="D196" s="43">
        <f>(C196-B196)/B196*100</f>
        <v>-14.7416343039367</v>
      </c>
    </row>
    <row r="197" ht="15" customHeight="1" spans="1:4">
      <c r="A197" s="27" t="s">
        <v>651</v>
      </c>
      <c r="B197" s="46">
        <v>4294</v>
      </c>
      <c r="C197" s="46">
        <v>4842.292314</v>
      </c>
      <c r="D197" s="43">
        <f>(C197-B197)/B197*100</f>
        <v>12.768800978109</v>
      </c>
    </row>
    <row r="198" ht="15" customHeight="1" spans="1:4">
      <c r="A198" s="26" t="s">
        <v>11</v>
      </c>
      <c r="B198" s="44">
        <v>4096</v>
      </c>
      <c r="C198" s="44">
        <v>4842.292314</v>
      </c>
      <c r="D198" s="45">
        <f>(C198-B198)/B198*100</f>
        <v>18.2200271972656</v>
      </c>
    </row>
    <row r="199" ht="15" customHeight="1" spans="1:4">
      <c r="A199" s="26" t="s">
        <v>672</v>
      </c>
      <c r="B199" s="44">
        <v>198</v>
      </c>
      <c r="C199" s="44">
        <v>0</v>
      </c>
      <c r="D199" s="45">
        <f>(C199-B199)/B199*100</f>
        <v>-100</v>
      </c>
    </row>
    <row r="200" ht="15" customHeight="1" spans="1:4">
      <c r="A200" s="27" t="s">
        <v>673</v>
      </c>
      <c r="B200" s="46">
        <v>1295</v>
      </c>
      <c r="C200" s="46">
        <v>1269.420544</v>
      </c>
      <c r="D200" s="43">
        <f>(C200-B200)/B200*100</f>
        <v>-1.97524756756758</v>
      </c>
    </row>
    <row r="201" ht="15" customHeight="1" spans="1:4">
      <c r="A201" s="26" t="s">
        <v>11</v>
      </c>
      <c r="B201" s="44">
        <v>1295</v>
      </c>
      <c r="C201" s="44">
        <v>1269.420544</v>
      </c>
      <c r="D201" s="45">
        <f>(C201-B201)/B201*100</f>
        <v>-1.97524756756758</v>
      </c>
    </row>
    <row r="202" ht="15" customHeight="1" spans="1:4">
      <c r="A202" s="27" t="s">
        <v>692</v>
      </c>
      <c r="B202" s="46">
        <v>16365</v>
      </c>
      <c r="C202" s="46">
        <v>1525.130288</v>
      </c>
      <c r="D202" s="43">
        <f>(C202-B202)/B202*100</f>
        <v>-90.6805359731134</v>
      </c>
    </row>
    <row r="203" ht="15" customHeight="1" spans="1:4">
      <c r="A203" s="26" t="s">
        <v>11</v>
      </c>
      <c r="B203" s="44">
        <v>1163</v>
      </c>
      <c r="C203" s="44">
        <v>1189.530288</v>
      </c>
      <c r="D203" s="45">
        <f>(C203-B203)/B203*100</f>
        <v>2.28119415305244</v>
      </c>
    </row>
    <row r="204" ht="15" customHeight="1" spans="1:4">
      <c r="A204" s="26" t="s">
        <v>715</v>
      </c>
      <c r="B204" s="44">
        <v>15202</v>
      </c>
      <c r="C204" s="44">
        <v>335.6</v>
      </c>
      <c r="D204" s="45">
        <f>(C204-B204)/B204*100</f>
        <v>-97.792395737403</v>
      </c>
    </row>
    <row r="205" ht="15" customHeight="1" spans="1:4">
      <c r="A205" s="27" t="s">
        <v>716</v>
      </c>
      <c r="B205" s="46">
        <v>641</v>
      </c>
      <c r="C205" s="46">
        <v>0</v>
      </c>
      <c r="D205" s="43">
        <f>(C205-B205)/B205*100</f>
        <v>-100</v>
      </c>
    </row>
    <row r="206" ht="15" customHeight="1" spans="1:4">
      <c r="A206" s="26" t="s">
        <v>11</v>
      </c>
      <c r="B206" s="44">
        <v>641</v>
      </c>
      <c r="C206" s="44">
        <v>0</v>
      </c>
      <c r="D206" s="45">
        <f>(C206-B206)/B206*100</f>
        <v>-100</v>
      </c>
    </row>
    <row r="207" ht="15" customHeight="1" spans="1:4">
      <c r="A207" s="27" t="s">
        <v>723</v>
      </c>
      <c r="B207" s="46">
        <v>0</v>
      </c>
      <c r="C207" s="46">
        <v>2694.456295</v>
      </c>
      <c r="D207" s="42">
        <v>0</v>
      </c>
    </row>
    <row r="208" ht="15" customHeight="1" spans="1:4">
      <c r="A208" s="26" t="s">
        <v>729</v>
      </c>
      <c r="B208" s="44">
        <v>0</v>
      </c>
      <c r="C208" s="44">
        <v>2694.456295</v>
      </c>
      <c r="D208" s="44">
        <v>0</v>
      </c>
    </row>
    <row r="209" ht="15" customHeight="1" spans="1:4">
      <c r="A209" s="27" t="s">
        <v>730</v>
      </c>
      <c r="B209" s="46">
        <v>140</v>
      </c>
      <c r="C209" s="46">
        <v>145</v>
      </c>
      <c r="D209" s="43">
        <f>(C209-B209)/B209*100</f>
        <v>3.57142857142857</v>
      </c>
    </row>
    <row r="210" ht="15" customHeight="1" spans="1:4">
      <c r="A210" s="26" t="s">
        <v>733</v>
      </c>
      <c r="B210" s="44">
        <v>90</v>
      </c>
      <c r="C210" s="44">
        <v>95</v>
      </c>
      <c r="D210" s="45">
        <f>(C210-B210)/B210*100</f>
        <v>5.55555555555556</v>
      </c>
    </row>
    <row r="211" ht="15" customHeight="1" spans="1:4">
      <c r="A211" s="26" t="s">
        <v>734</v>
      </c>
      <c r="B211" s="44">
        <v>50</v>
      </c>
      <c r="C211" s="44">
        <v>50</v>
      </c>
      <c r="D211" s="45">
        <f>(C211-B211)/B211*100</f>
        <v>0</v>
      </c>
    </row>
    <row r="212" ht="15" customHeight="1" spans="1:4">
      <c r="A212" s="27" t="s">
        <v>739</v>
      </c>
      <c r="B212" s="46">
        <v>0</v>
      </c>
      <c r="C212" s="46">
        <v>8907.19</v>
      </c>
      <c r="D212" s="42">
        <v>0</v>
      </c>
    </row>
    <row r="213" ht="15" customHeight="1" spans="1:4">
      <c r="A213" s="26" t="s">
        <v>741</v>
      </c>
      <c r="B213" s="44">
        <v>0</v>
      </c>
      <c r="C213" s="44">
        <v>8907.19</v>
      </c>
      <c r="D213" s="44">
        <v>0</v>
      </c>
    </row>
    <row r="214" ht="15" customHeight="1" spans="1:4">
      <c r="A214" s="27" t="s">
        <v>742</v>
      </c>
      <c r="B214" s="46">
        <v>1065</v>
      </c>
      <c r="C214" s="46">
        <v>4014.8777884</v>
      </c>
      <c r="D214" s="43">
        <f>(C214-B214)/B214*100</f>
        <v>276.983829896714</v>
      </c>
    </row>
    <row r="215" ht="15" customHeight="1" spans="1:4">
      <c r="A215" s="27" t="s">
        <v>743</v>
      </c>
      <c r="B215" s="46">
        <v>1065</v>
      </c>
      <c r="C215" s="46">
        <v>1014.8777884</v>
      </c>
      <c r="D215" s="43">
        <f>(C215-B215)/B215*100</f>
        <v>-4.70631094835681</v>
      </c>
    </row>
    <row r="216" ht="15" customHeight="1" spans="1:4">
      <c r="A216" s="26" t="s">
        <v>11</v>
      </c>
      <c r="B216" s="44">
        <v>1065</v>
      </c>
      <c r="C216" s="44">
        <v>1014.8777884</v>
      </c>
      <c r="D216" s="45">
        <f>(C216-B216)/B216*100</f>
        <v>-4.70631094835681</v>
      </c>
    </row>
    <row r="217" ht="15" customHeight="1" spans="1:4">
      <c r="A217" s="27" t="s">
        <v>783</v>
      </c>
      <c r="B217" s="46">
        <v>0</v>
      </c>
      <c r="C217" s="46">
        <v>3000</v>
      </c>
      <c r="D217" s="42">
        <v>0</v>
      </c>
    </row>
    <row r="218" ht="15" customHeight="1" spans="1:4">
      <c r="A218" s="26" t="s">
        <v>785</v>
      </c>
      <c r="B218" s="44">
        <v>0</v>
      </c>
      <c r="C218" s="44">
        <v>3000</v>
      </c>
      <c r="D218" s="44">
        <v>0</v>
      </c>
    </row>
    <row r="219" ht="15" customHeight="1" spans="1:4">
      <c r="A219" s="27" t="s">
        <v>786</v>
      </c>
      <c r="B219" s="46">
        <v>15828</v>
      </c>
      <c r="C219" s="46">
        <v>3831.62327</v>
      </c>
      <c r="D219" s="43">
        <f>(C219-B219)/B219*100</f>
        <v>-75.7921198508971</v>
      </c>
    </row>
    <row r="220" ht="15" customHeight="1" spans="1:4">
      <c r="A220" s="27" t="s">
        <v>787</v>
      </c>
      <c r="B220" s="46">
        <v>828</v>
      </c>
      <c r="C220" s="46">
        <v>831.62327</v>
      </c>
      <c r="D220" s="43">
        <f>(C220-B220)/B220*100</f>
        <v>0.437592995169088</v>
      </c>
    </row>
    <row r="221" ht="15" customHeight="1" spans="1:4">
      <c r="A221" s="26" t="s">
        <v>11</v>
      </c>
      <c r="B221" s="44">
        <v>828</v>
      </c>
      <c r="C221" s="44">
        <v>831.62327</v>
      </c>
      <c r="D221" s="45">
        <f>(C221-B221)/B221*100</f>
        <v>0.437592995169088</v>
      </c>
    </row>
    <row r="222" ht="15" customHeight="1" spans="1:4">
      <c r="A222" s="27" t="s">
        <v>820</v>
      </c>
      <c r="B222" s="46">
        <v>15000</v>
      </c>
      <c r="C222" s="46">
        <v>0</v>
      </c>
      <c r="D222" s="43">
        <f>(C222-B222)/B222*100</f>
        <v>-100</v>
      </c>
    </row>
    <row r="223" ht="15" customHeight="1" spans="1:4">
      <c r="A223" s="26" t="s">
        <v>824</v>
      </c>
      <c r="B223" s="44">
        <v>15000</v>
      </c>
      <c r="C223" s="44">
        <v>0</v>
      </c>
      <c r="D223" s="45">
        <f>(C223-B223)/B223*100</f>
        <v>-100</v>
      </c>
    </row>
    <row r="224" ht="15" customHeight="1" spans="1:4">
      <c r="A224" s="27" t="s">
        <v>825</v>
      </c>
      <c r="B224" s="46">
        <v>0</v>
      </c>
      <c r="C224" s="46">
        <v>3000</v>
      </c>
      <c r="D224" s="42">
        <v>0</v>
      </c>
    </row>
    <row r="225" ht="15" customHeight="1" spans="1:4">
      <c r="A225" s="26" t="s">
        <v>830</v>
      </c>
      <c r="B225" s="44">
        <v>0</v>
      </c>
      <c r="C225" s="44">
        <v>3000</v>
      </c>
      <c r="D225" s="44">
        <v>0</v>
      </c>
    </row>
    <row r="226" ht="15" customHeight="1" spans="1:4">
      <c r="A226" s="27" t="s">
        <v>831</v>
      </c>
      <c r="B226" s="46">
        <v>148</v>
      </c>
      <c r="C226" s="46">
        <v>158.649208</v>
      </c>
      <c r="D226" s="43">
        <f>(C226-B226)/B226*100</f>
        <v>7.19541081081082</v>
      </c>
    </row>
    <row r="227" ht="15" customHeight="1" spans="1:4">
      <c r="A227" s="27" t="s">
        <v>832</v>
      </c>
      <c r="B227" s="46">
        <v>148</v>
      </c>
      <c r="C227" s="46">
        <v>158.649208</v>
      </c>
      <c r="D227" s="43">
        <f>(C227-B227)/B227*100</f>
        <v>7.19541081081082</v>
      </c>
    </row>
    <row r="228" ht="15" customHeight="1" spans="1:4">
      <c r="A228" s="26" t="s">
        <v>11</v>
      </c>
      <c r="B228" s="44">
        <v>148</v>
      </c>
      <c r="C228" s="44">
        <v>158.649208</v>
      </c>
      <c r="D228" s="45">
        <f>(C228-B228)/B228*100</f>
        <v>7.19541081081082</v>
      </c>
    </row>
    <row r="229" ht="15" customHeight="1" spans="1:4">
      <c r="A229" s="27" t="s">
        <v>844</v>
      </c>
      <c r="B229" s="46">
        <v>427</v>
      </c>
      <c r="C229" s="46">
        <v>458.1873088</v>
      </c>
      <c r="D229" s="43">
        <f>(C229-B229)/B229*100</f>
        <v>7.30381939110069</v>
      </c>
    </row>
    <row r="230" ht="15" customHeight="1" spans="1:4">
      <c r="A230" s="27" t="s">
        <v>845</v>
      </c>
      <c r="B230" s="46">
        <v>427</v>
      </c>
      <c r="C230" s="46">
        <v>458.1873088</v>
      </c>
      <c r="D230" s="43">
        <f>(C230-B230)/B230*100</f>
        <v>7.30381939110069</v>
      </c>
    </row>
    <row r="231" ht="15" customHeight="1" spans="1:4">
      <c r="A231" s="26" t="s">
        <v>11</v>
      </c>
      <c r="B231" s="44">
        <v>427</v>
      </c>
      <c r="C231" s="44">
        <v>458.1873088</v>
      </c>
      <c r="D231" s="45">
        <f>(C231-B231)/B231*100</f>
        <v>7.30381939110069</v>
      </c>
    </row>
    <row r="232" ht="15" customHeight="1" spans="1:4">
      <c r="A232" s="27" t="s">
        <v>879</v>
      </c>
      <c r="B232" s="46">
        <v>3515</v>
      </c>
      <c r="C232" s="46">
        <v>6111.477748</v>
      </c>
      <c r="D232" s="43">
        <f>(C232-B232)/B232*100</f>
        <v>73.8684992318634</v>
      </c>
    </row>
    <row r="233" ht="15" customHeight="1" spans="1:4">
      <c r="A233" s="27" t="s">
        <v>880</v>
      </c>
      <c r="B233" s="46">
        <v>3276</v>
      </c>
      <c r="C233" s="46">
        <v>2871.706604</v>
      </c>
      <c r="D233" s="43">
        <f>(C233-B233)/B233*100</f>
        <v>-12.3410682539683</v>
      </c>
    </row>
    <row r="234" ht="15" customHeight="1" spans="1:4">
      <c r="A234" s="26" t="s">
        <v>11</v>
      </c>
      <c r="B234" s="44">
        <v>3276</v>
      </c>
      <c r="C234" s="44">
        <v>2871.706604</v>
      </c>
      <c r="D234" s="45">
        <f>(C234-B234)/B234*100</f>
        <v>-12.3410682539683</v>
      </c>
    </row>
    <row r="235" ht="15" customHeight="1" spans="1:4">
      <c r="A235" s="27" t="s">
        <v>903</v>
      </c>
      <c r="B235" s="46">
        <v>239</v>
      </c>
      <c r="C235" s="46">
        <v>209.771144</v>
      </c>
      <c r="D235" s="43">
        <f>(C235-B235)/B235*100</f>
        <v>-12.2296468619247</v>
      </c>
    </row>
    <row r="236" ht="15" customHeight="1" spans="1:4">
      <c r="A236" s="26" t="s">
        <v>914</v>
      </c>
      <c r="B236" s="44">
        <v>239</v>
      </c>
      <c r="C236" s="44">
        <v>209.771144</v>
      </c>
      <c r="D236" s="45">
        <f>(C236-B236)/B236*100</f>
        <v>-12.2296468619247</v>
      </c>
    </row>
    <row r="237" ht="15" customHeight="1" spans="1:4">
      <c r="A237" s="27" t="s">
        <v>915</v>
      </c>
      <c r="B237" s="46">
        <v>0</v>
      </c>
      <c r="C237" s="46">
        <v>3030</v>
      </c>
      <c r="D237" s="42">
        <v>0</v>
      </c>
    </row>
    <row r="238" ht="15" customHeight="1" spans="1:4">
      <c r="A238" s="26" t="s">
        <v>916</v>
      </c>
      <c r="B238" s="44">
        <v>0</v>
      </c>
      <c r="C238" s="44">
        <v>3030</v>
      </c>
      <c r="D238" s="44">
        <v>0</v>
      </c>
    </row>
    <row r="239" ht="15" customHeight="1" spans="1:4">
      <c r="A239" s="27" t="s">
        <v>917</v>
      </c>
      <c r="B239" s="46">
        <v>25000</v>
      </c>
      <c r="C239" s="46">
        <v>5650</v>
      </c>
      <c r="D239" s="43">
        <f>(C239-B239)/B239*100</f>
        <v>-77.4</v>
      </c>
    </row>
    <row r="240" ht="15" customHeight="1" spans="1:4">
      <c r="A240" s="27" t="s">
        <v>918</v>
      </c>
      <c r="B240" s="46">
        <v>25000</v>
      </c>
      <c r="C240" s="46">
        <v>5650</v>
      </c>
      <c r="D240" s="43">
        <f>(C240-B240)/B240*100</f>
        <v>-77.4</v>
      </c>
    </row>
    <row r="241" ht="15" customHeight="1" spans="1:4">
      <c r="A241" s="26" t="s">
        <v>921</v>
      </c>
      <c r="B241" s="44">
        <v>25000</v>
      </c>
      <c r="C241" s="44">
        <v>0</v>
      </c>
      <c r="D241" s="45">
        <f>(C241-B241)/B241*100</f>
        <v>-100</v>
      </c>
    </row>
    <row r="242" ht="15" customHeight="1" spans="1:4">
      <c r="A242" s="26" t="s">
        <v>930</v>
      </c>
      <c r="B242" s="44">
        <v>0</v>
      </c>
      <c r="C242" s="44">
        <v>5650</v>
      </c>
      <c r="D242" s="44">
        <v>0</v>
      </c>
    </row>
    <row r="243" ht="15" customHeight="1" spans="1:4">
      <c r="A243" s="27" t="s">
        <v>939</v>
      </c>
      <c r="B243" s="46">
        <v>925</v>
      </c>
      <c r="C243" s="46">
        <v>691.6</v>
      </c>
      <c r="D243" s="43">
        <f>(C243-B243)/B243*100</f>
        <v>-25.2324324324324</v>
      </c>
    </row>
    <row r="244" ht="15" customHeight="1" spans="1:4">
      <c r="A244" s="27" t="s">
        <v>940</v>
      </c>
      <c r="B244" s="46">
        <v>925</v>
      </c>
      <c r="C244" s="46">
        <v>691.6</v>
      </c>
      <c r="D244" s="43">
        <f>(C244-B244)/B244*100</f>
        <v>-25.2324324324324</v>
      </c>
    </row>
    <row r="245" ht="15" customHeight="1" spans="1:4">
      <c r="A245" s="26" t="s">
        <v>11</v>
      </c>
      <c r="B245" s="44">
        <v>925</v>
      </c>
      <c r="C245" s="44">
        <v>691.6</v>
      </c>
      <c r="D245" s="45">
        <f>(C245-B245)/B245*100</f>
        <v>-25.2324324324324</v>
      </c>
    </row>
    <row r="246" ht="15" customHeight="1" spans="1:4">
      <c r="A246" s="27" t="s">
        <v>980</v>
      </c>
      <c r="B246" s="46">
        <v>4090</v>
      </c>
      <c r="C246" s="46">
        <v>4071.655708</v>
      </c>
      <c r="D246" s="43">
        <f>(C246-B246)/B246*100</f>
        <v>-0.44851569682151</v>
      </c>
    </row>
    <row r="247" ht="15" customHeight="1" spans="1:4">
      <c r="A247" s="27" t="s">
        <v>981</v>
      </c>
      <c r="B247" s="46">
        <v>1798</v>
      </c>
      <c r="C247" s="46">
        <v>1477.506108</v>
      </c>
      <c r="D247" s="43">
        <f>(C247-B247)/B247*100</f>
        <v>-17.8250218020022</v>
      </c>
    </row>
    <row r="248" ht="15" customHeight="1" spans="1:4">
      <c r="A248" s="26" t="s">
        <v>10</v>
      </c>
      <c r="B248" s="44">
        <v>1798</v>
      </c>
      <c r="C248" s="44">
        <v>1367.506108</v>
      </c>
      <c r="D248" s="45">
        <f>(C248-B248)/B248*100</f>
        <v>-23.9429305895439</v>
      </c>
    </row>
    <row r="249" ht="15" customHeight="1" spans="1:4">
      <c r="A249" s="26" t="s">
        <v>984</v>
      </c>
      <c r="B249" s="44">
        <v>0</v>
      </c>
      <c r="C249" s="44">
        <v>110</v>
      </c>
      <c r="D249" s="44">
        <v>0</v>
      </c>
    </row>
    <row r="250" ht="15" customHeight="1" spans="1:4">
      <c r="A250" s="27" t="s">
        <v>988</v>
      </c>
      <c r="B250" s="46">
        <v>2292</v>
      </c>
      <c r="C250" s="46">
        <v>2467.1496</v>
      </c>
      <c r="D250" s="43">
        <f>(C250-B250)/B250*100</f>
        <v>7.64178010471205</v>
      </c>
    </row>
    <row r="251" ht="15" customHeight="1" spans="1:4">
      <c r="A251" s="26" t="s">
        <v>10</v>
      </c>
      <c r="B251" s="44">
        <v>2292</v>
      </c>
      <c r="C251" s="44">
        <v>2467.1496</v>
      </c>
      <c r="D251" s="45">
        <f>(C251-B251)/B251*100</f>
        <v>7.64178010471205</v>
      </c>
    </row>
    <row r="252" ht="15" customHeight="1" spans="1:4">
      <c r="A252" s="27" t="s">
        <v>1013</v>
      </c>
      <c r="B252" s="46">
        <v>0</v>
      </c>
      <c r="C252" s="46">
        <v>127</v>
      </c>
      <c r="D252" s="42">
        <v>0</v>
      </c>
    </row>
    <row r="253" ht="15" customHeight="1" spans="1:4">
      <c r="A253" s="26" t="s">
        <v>1014</v>
      </c>
      <c r="B253" s="44">
        <v>0</v>
      </c>
      <c r="C253" s="44">
        <v>127</v>
      </c>
      <c r="D253" s="44">
        <v>0</v>
      </c>
    </row>
    <row r="254" ht="15" customHeight="1" spans="1:4">
      <c r="A254" s="27" t="s">
        <v>1015</v>
      </c>
      <c r="B254" s="42">
        <v>5000</v>
      </c>
      <c r="C254" s="42">
        <v>4000</v>
      </c>
      <c r="D254" s="43">
        <f>(C254-B254)/B254*100</f>
        <v>-20</v>
      </c>
    </row>
    <row r="255" ht="15" customHeight="1" spans="1:4">
      <c r="A255" s="27" t="s">
        <v>1016</v>
      </c>
      <c r="B255" s="46">
        <v>6065</v>
      </c>
      <c r="C255" s="46">
        <v>4594</v>
      </c>
      <c r="D255" s="43">
        <f>(C255-B255)/B255*100</f>
        <v>-24.2539159109646</v>
      </c>
    </row>
    <row r="256" ht="15" customHeight="1" spans="1:4">
      <c r="A256" s="27" t="s">
        <v>1018</v>
      </c>
      <c r="B256" s="46">
        <v>1500</v>
      </c>
      <c r="C256" s="42">
        <v>1884</v>
      </c>
      <c r="D256" s="43">
        <f>(C256-B256)/B256*100</f>
        <v>25.6</v>
      </c>
    </row>
    <row r="257" ht="15" customHeight="1" spans="1:4">
      <c r="A257" s="26" t="s">
        <v>1019</v>
      </c>
      <c r="B257" s="46">
        <v>1500</v>
      </c>
      <c r="C257" s="42">
        <v>1884</v>
      </c>
      <c r="D257" s="43">
        <f>(C257-B257)/B257*100</f>
        <v>25.6</v>
      </c>
    </row>
    <row r="258" ht="15" customHeight="1" spans="1:4">
      <c r="A258" s="27" t="s">
        <v>1020</v>
      </c>
      <c r="B258" s="46">
        <v>4565</v>
      </c>
      <c r="C258" s="46">
        <v>2710</v>
      </c>
      <c r="D258" s="43">
        <f>(C258-B258)/B258*100</f>
        <v>-40.6352683461117</v>
      </c>
    </row>
    <row r="259" ht="15" customHeight="1" spans="1:4">
      <c r="A259" s="26" t="s">
        <v>1021</v>
      </c>
      <c r="B259" s="44">
        <v>4565</v>
      </c>
      <c r="C259" s="44">
        <v>2710</v>
      </c>
      <c r="D259" s="45">
        <f>(C259-B259)/B259*100</f>
        <v>-40.6352683461117</v>
      </c>
    </row>
    <row r="260" ht="15" customHeight="1" spans="1:4">
      <c r="A260" s="27" t="s">
        <v>1022</v>
      </c>
      <c r="B260" s="46">
        <v>11332</v>
      </c>
      <c r="C260" s="46">
        <v>12169.53</v>
      </c>
      <c r="D260" s="43">
        <f>(C260-B260)/B260*100</f>
        <v>7.39084009883516</v>
      </c>
    </row>
    <row r="261" ht="15" customHeight="1" spans="1:4">
      <c r="A261" s="27" t="s">
        <v>1030</v>
      </c>
      <c r="B261" s="46">
        <v>11332</v>
      </c>
      <c r="C261" s="46">
        <v>12169.53</v>
      </c>
      <c r="D261" s="43">
        <f>(C261-B261)/B261*100</f>
        <v>7.39084009883516</v>
      </c>
    </row>
    <row r="262" ht="15" customHeight="1" spans="1:4">
      <c r="A262" s="26" t="s">
        <v>1031</v>
      </c>
      <c r="B262" s="44">
        <v>11332</v>
      </c>
      <c r="C262" s="44">
        <v>12169.53</v>
      </c>
      <c r="D262" s="45">
        <f>(C262-B262)/B262*100</f>
        <v>7.39084009883516</v>
      </c>
    </row>
    <row r="263" ht="15" customHeight="1" spans="1:4">
      <c r="A263" s="27" t="s">
        <v>1035</v>
      </c>
      <c r="B263" s="46">
        <v>30</v>
      </c>
      <c r="C263" s="46">
        <v>30</v>
      </c>
      <c r="D263" s="43">
        <f>(C263-B263)/B263*100</f>
        <v>0</v>
      </c>
    </row>
    <row r="264" ht="15" customHeight="1" spans="1:4">
      <c r="A264" s="40" t="s">
        <v>1040</v>
      </c>
      <c r="B264" s="46">
        <v>30</v>
      </c>
      <c r="C264" s="46">
        <v>30</v>
      </c>
      <c r="D264" s="43">
        <f>(C264-B264)/B264*100</f>
        <v>0</v>
      </c>
    </row>
    <row r="265" ht="15" customHeight="1" spans="1:4">
      <c r="A265" s="41" t="s">
        <v>1041</v>
      </c>
      <c r="B265" s="44">
        <v>30</v>
      </c>
      <c r="C265" s="44">
        <v>30</v>
      </c>
      <c r="D265" s="45">
        <f>(C265-B265)/B265*100</f>
        <v>0</v>
      </c>
    </row>
  </sheetData>
  <autoFilter ref="A5:G265">
    <extLst/>
  </autoFilter>
  <mergeCells count="5">
    <mergeCell ref="A1:D1"/>
    <mergeCell ref="A3:A4"/>
    <mergeCell ref="B3:B4"/>
    <mergeCell ref="C3:C4"/>
    <mergeCell ref="D3:D4"/>
  </mergeCells>
  <printOptions horizontalCentered="1"/>
  <pageMargins left="0.306944444444444" right="0.306944444444444" top="0.554861111111111" bottom="0" header="0.298611111111111" footer="0.298611111111111"/>
  <pageSetup paperSize="9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51"/>
  <sheetViews>
    <sheetView workbookViewId="0">
      <pane xSplit="2" ySplit="5" topLeftCell="C854" activePane="bottomRight" state="frozenSplit"/>
      <selection/>
      <selection pane="topRight"/>
      <selection pane="bottomLeft"/>
      <selection pane="bottomRight" activeCell="F875" sqref="F875"/>
    </sheetView>
  </sheetViews>
  <sheetFormatPr defaultColWidth="9" defaultRowHeight="14.25"/>
  <cols>
    <col min="2" max="2" width="29.125" style="6" customWidth="1"/>
    <col min="3" max="3" width="2.375" style="6" customWidth="1"/>
    <col min="4" max="4" width="6.375" style="6" customWidth="1"/>
    <col min="5" max="5" width="13.125" style="7" customWidth="1"/>
    <col min="6" max="6" width="14.375" style="8" customWidth="1"/>
    <col min="7" max="7" width="17.625" customWidth="1"/>
  </cols>
  <sheetData>
    <row r="1" s="1" customFormat="1" ht="32.25" customHeight="1" spans="1:7">
      <c r="A1" s="9"/>
      <c r="B1" s="10" t="s">
        <v>1044</v>
      </c>
      <c r="C1" s="10"/>
      <c r="D1" s="10"/>
      <c r="E1" s="11"/>
      <c r="F1" s="11"/>
      <c r="G1" s="11"/>
    </row>
    <row r="2" s="2" customFormat="1" ht="21.75" customHeight="1" spans="1:7">
      <c r="A2" s="12"/>
      <c r="B2" s="13"/>
      <c r="C2" s="13"/>
      <c r="D2" s="13"/>
      <c r="E2" s="14"/>
      <c r="F2" s="14"/>
      <c r="G2" s="15" t="s">
        <v>1</v>
      </c>
    </row>
    <row r="3" ht="23.25" customHeight="1" spans="1:7">
      <c r="A3" s="16"/>
      <c r="B3" s="17" t="s">
        <v>1043</v>
      </c>
      <c r="C3" s="17"/>
      <c r="D3" s="17"/>
      <c r="E3" s="18" t="s">
        <v>3</v>
      </c>
      <c r="F3" s="19" t="s">
        <v>5</v>
      </c>
      <c r="G3" s="20" t="s">
        <v>6</v>
      </c>
    </row>
    <row r="4" ht="33" customHeight="1" spans="1:7">
      <c r="A4" s="16"/>
      <c r="B4" s="17"/>
      <c r="C4" s="17"/>
      <c r="D4" s="17"/>
      <c r="E4" s="18"/>
      <c r="F4" s="21"/>
      <c r="G4" s="20"/>
    </row>
    <row r="5" s="3" customFormat="1" ht="24.95" customHeight="1" spans="1:7">
      <c r="A5" s="22"/>
      <c r="B5" s="23" t="s">
        <v>7</v>
      </c>
      <c r="C5" s="23"/>
      <c r="D5" s="23"/>
      <c r="E5" s="24">
        <f>SUM(E6,E248,E288,E307,E397,E449,E505,E562,E691,E775,E852,E875,E983,E1040,E1104,E1124,E1154,E1164,E1209,E1231,E1276,E1327,E1332,E1345,E1326)-10</f>
        <v>357575</v>
      </c>
      <c r="F5" s="24">
        <f>SUM(F6,F248,F288,F307,F397,F449,F505,F562,F691,F775,F852,F875,F983,F1040,F1104,F1124,F1154,F1164,F1209,F1231,F1276,F1327,F1332,F1345,F1326)</f>
        <v>322014.220655004</v>
      </c>
      <c r="G5" s="25">
        <f>(F5-E5)/E5*100</f>
        <v>-9.94498478500893</v>
      </c>
    </row>
    <row r="6" s="3" customFormat="1" ht="24.95" customHeight="1" spans="1:7">
      <c r="A6" s="26">
        <v>201</v>
      </c>
      <c r="B6" s="27" t="s">
        <v>8</v>
      </c>
      <c r="C6" s="28">
        <f t="shared" ref="C6:C69" si="0">LEN(A6)</f>
        <v>3</v>
      </c>
      <c r="D6" s="28"/>
      <c r="E6" s="29">
        <v>57030</v>
      </c>
      <c r="F6" s="29">
        <f>F7+F19+F28+F39+F50+F61+F72+F80+F89+F102+F111+F122+F134+F141+F149+F155+F162+F169+F176+F183+F190+F198+F204+F210+F217+F232+F239+F245</f>
        <v>54067.9140570044</v>
      </c>
      <c r="G6" s="25">
        <f>(F6-E6)/E6*100</f>
        <v>-5.19390836927167</v>
      </c>
    </row>
    <row r="7" s="4" customFormat="1" ht="24.95" customHeight="1" spans="1:7">
      <c r="A7" s="26">
        <v>20101</v>
      </c>
      <c r="B7" s="27" t="s">
        <v>9</v>
      </c>
      <c r="C7" s="28">
        <f t="shared" si="0"/>
        <v>5</v>
      </c>
      <c r="D7" s="28" t="str">
        <f t="shared" ref="D7:D70" si="1">IF(C7=5,"",MID(A7,1,5))</f>
        <v/>
      </c>
      <c r="E7" s="29">
        <v>1196</v>
      </c>
      <c r="F7" s="29">
        <f>SUM(F8:F18)</f>
        <v>1138.169248</v>
      </c>
      <c r="G7" s="25">
        <f t="shared" ref="G7:G70" si="2">(F7-E7)/E7*100</f>
        <v>-4.83534715719062</v>
      </c>
    </row>
    <row r="8" ht="24.95" customHeight="1" spans="1:9">
      <c r="A8" s="26">
        <v>2010101</v>
      </c>
      <c r="B8" s="26" t="s">
        <v>10</v>
      </c>
      <c r="C8" s="28">
        <f t="shared" si="0"/>
        <v>7</v>
      </c>
      <c r="D8" s="28" t="str">
        <f t="shared" si="1"/>
        <v>20101</v>
      </c>
      <c r="E8" s="30">
        <v>1196</v>
      </c>
      <c r="F8" s="30">
        <f>SUMIF([3]表三汇总表!$A$10:$A$607,A8,[3]表三汇总表!$D$10:$D$607)/10000</f>
        <v>1138.169248</v>
      </c>
      <c r="G8" s="25">
        <f t="shared" si="2"/>
        <v>-4.83534715719062</v>
      </c>
      <c r="I8" s="4"/>
    </row>
    <row r="9" ht="24.95" customHeight="1" spans="1:9">
      <c r="A9" s="26">
        <v>2010102</v>
      </c>
      <c r="B9" s="26" t="s">
        <v>11</v>
      </c>
      <c r="C9" s="28">
        <f t="shared" si="0"/>
        <v>7</v>
      </c>
      <c r="D9" s="28" t="str">
        <f t="shared" si="1"/>
        <v>20101</v>
      </c>
      <c r="E9" s="30">
        <v>0</v>
      </c>
      <c r="F9" s="30">
        <f>SUMIF([3]表三汇总表!$A$10:$A$607,A9,[3]表三汇总表!$D$10:$D$607)/10000</f>
        <v>0</v>
      </c>
      <c r="G9" s="25" t="e">
        <f t="shared" si="2"/>
        <v>#DIV/0!</v>
      </c>
      <c r="I9" s="4"/>
    </row>
    <row r="10" ht="24.95" customHeight="1" spans="1:9">
      <c r="A10" s="26">
        <v>2010103</v>
      </c>
      <c r="B10" s="26" t="s">
        <v>12</v>
      </c>
      <c r="C10" s="28">
        <f t="shared" si="0"/>
        <v>7</v>
      </c>
      <c r="D10" s="28" t="str">
        <f t="shared" si="1"/>
        <v>20101</v>
      </c>
      <c r="E10" s="30">
        <v>0</v>
      </c>
      <c r="F10" s="30">
        <f>SUMIF([3]表三汇总表!$A$10:$A$607,A10,[3]表三汇总表!$D$10:$D$607)/10000</f>
        <v>0</v>
      </c>
      <c r="G10" s="25" t="e">
        <f t="shared" si="2"/>
        <v>#DIV/0!</v>
      </c>
      <c r="I10" s="4"/>
    </row>
    <row r="11" ht="24.95" customHeight="1" spans="1:9">
      <c r="A11" s="26">
        <v>2010104</v>
      </c>
      <c r="B11" s="26" t="s">
        <v>13</v>
      </c>
      <c r="C11" s="28">
        <f t="shared" si="0"/>
        <v>7</v>
      </c>
      <c r="D11" s="28" t="str">
        <f t="shared" si="1"/>
        <v>20101</v>
      </c>
      <c r="E11" s="30">
        <v>0</v>
      </c>
      <c r="F11" s="30">
        <f>SUMIF([3]表三汇总表!$A$10:$A$607,A11,[3]表三汇总表!$D$10:$D$607)/10000</f>
        <v>0</v>
      </c>
      <c r="G11" s="25" t="e">
        <f t="shared" si="2"/>
        <v>#DIV/0!</v>
      </c>
      <c r="I11" s="4"/>
    </row>
    <row r="12" s="4" customFormat="1" ht="24.95" customHeight="1" spans="1:7">
      <c r="A12" s="26">
        <v>2010105</v>
      </c>
      <c r="B12" s="26" t="s">
        <v>14</v>
      </c>
      <c r="C12" s="28">
        <f t="shared" si="0"/>
        <v>7</v>
      </c>
      <c r="D12" s="28" t="str">
        <f t="shared" si="1"/>
        <v>20101</v>
      </c>
      <c r="E12" s="30">
        <v>0</v>
      </c>
      <c r="F12" s="30">
        <f>SUMIF([3]表三汇总表!$A$10:$A$607,A12,[3]表三汇总表!$D$10:$D$607)/10000</f>
        <v>0</v>
      </c>
      <c r="G12" s="25" t="e">
        <f t="shared" si="2"/>
        <v>#DIV/0!</v>
      </c>
    </row>
    <row r="13" ht="24.95" customHeight="1" spans="1:9">
      <c r="A13" s="26">
        <v>2010106</v>
      </c>
      <c r="B13" s="26" t="s">
        <v>15</v>
      </c>
      <c r="C13" s="28">
        <f t="shared" si="0"/>
        <v>7</v>
      </c>
      <c r="D13" s="28" t="str">
        <f t="shared" si="1"/>
        <v>20101</v>
      </c>
      <c r="E13" s="30">
        <v>0</v>
      </c>
      <c r="F13" s="30">
        <f>SUMIF([3]表三汇总表!$A$10:$A$607,A13,[3]表三汇总表!$D$10:$D$607)/10000</f>
        <v>0</v>
      </c>
      <c r="G13" s="25" t="e">
        <f t="shared" si="2"/>
        <v>#DIV/0!</v>
      </c>
      <c r="I13" s="4"/>
    </row>
    <row r="14" ht="24.95" customHeight="1" spans="1:9">
      <c r="A14" s="26">
        <v>2010107</v>
      </c>
      <c r="B14" s="26" t="s">
        <v>16</v>
      </c>
      <c r="C14" s="28">
        <f t="shared" si="0"/>
        <v>7</v>
      </c>
      <c r="D14" s="28" t="str">
        <f t="shared" si="1"/>
        <v>20101</v>
      </c>
      <c r="E14" s="30">
        <v>0</v>
      </c>
      <c r="F14" s="30">
        <f>SUMIF([3]表三汇总表!$A$10:$A$607,A14,[3]表三汇总表!$D$10:$D$607)/10000</f>
        <v>0</v>
      </c>
      <c r="G14" s="25" t="e">
        <f t="shared" si="2"/>
        <v>#DIV/0!</v>
      </c>
      <c r="I14" s="4"/>
    </row>
    <row r="15" ht="24.95" customHeight="1" spans="1:9">
      <c r="A15" s="26">
        <v>2010108</v>
      </c>
      <c r="B15" s="26" t="s">
        <v>17</v>
      </c>
      <c r="C15" s="28">
        <f t="shared" si="0"/>
        <v>7</v>
      </c>
      <c r="D15" s="28" t="str">
        <f t="shared" si="1"/>
        <v>20101</v>
      </c>
      <c r="E15" s="30">
        <v>0</v>
      </c>
      <c r="F15" s="30">
        <f>SUMIF([3]表三汇总表!$A$10:$A$607,A15,[3]表三汇总表!$D$10:$D$607)/10000</f>
        <v>0</v>
      </c>
      <c r="G15" s="25" t="e">
        <f t="shared" si="2"/>
        <v>#DIV/0!</v>
      </c>
      <c r="I15" s="4"/>
    </row>
    <row r="16" ht="24.95" customHeight="1" spans="1:9">
      <c r="A16" s="26">
        <v>2010109</v>
      </c>
      <c r="B16" s="26" t="s">
        <v>18</v>
      </c>
      <c r="C16" s="28">
        <f t="shared" si="0"/>
        <v>7</v>
      </c>
      <c r="D16" s="28" t="str">
        <f t="shared" si="1"/>
        <v>20101</v>
      </c>
      <c r="E16" s="30">
        <v>0</v>
      </c>
      <c r="F16" s="30">
        <f>SUMIF([3]表三汇总表!$A$10:$A$607,A16,[3]表三汇总表!$D$10:$D$607)/10000</f>
        <v>0</v>
      </c>
      <c r="G16" s="25" t="e">
        <f t="shared" si="2"/>
        <v>#DIV/0!</v>
      </c>
      <c r="I16" s="4"/>
    </row>
    <row r="17" s="4" customFormat="1" ht="24.95" customHeight="1" spans="1:7">
      <c r="A17" s="26">
        <v>2010150</v>
      </c>
      <c r="B17" s="26" t="s">
        <v>19</v>
      </c>
      <c r="C17" s="28">
        <f t="shared" si="0"/>
        <v>7</v>
      </c>
      <c r="D17" s="28" t="str">
        <f t="shared" si="1"/>
        <v>20101</v>
      </c>
      <c r="E17" s="30">
        <v>0</v>
      </c>
      <c r="F17" s="30">
        <f>SUMIF([3]表三汇总表!$A$10:$A$607,A17,[3]表三汇总表!$D$10:$D$607)/10000</f>
        <v>0</v>
      </c>
      <c r="G17" s="25" t="e">
        <f t="shared" si="2"/>
        <v>#DIV/0!</v>
      </c>
    </row>
    <row r="18" ht="24.95" customHeight="1" spans="1:9">
      <c r="A18" s="26">
        <v>2010199</v>
      </c>
      <c r="B18" s="26" t="s">
        <v>20</v>
      </c>
      <c r="C18" s="28">
        <f t="shared" si="0"/>
        <v>7</v>
      </c>
      <c r="D18" s="28" t="str">
        <f t="shared" si="1"/>
        <v>20101</v>
      </c>
      <c r="E18" s="30">
        <v>0</v>
      </c>
      <c r="F18" s="30">
        <f>SUMIF([3]表三汇总表!$A$10:$A$607,A18,[3]表三汇总表!$D$10:$D$607)/10000</f>
        <v>0</v>
      </c>
      <c r="G18" s="25" t="e">
        <f t="shared" si="2"/>
        <v>#DIV/0!</v>
      </c>
      <c r="I18" s="4"/>
    </row>
    <row r="19" ht="24.95" customHeight="1" spans="1:9">
      <c r="A19" s="26">
        <v>20102</v>
      </c>
      <c r="B19" s="27" t="s">
        <v>21</v>
      </c>
      <c r="C19" s="28">
        <f t="shared" si="0"/>
        <v>5</v>
      </c>
      <c r="D19" s="28" t="str">
        <f t="shared" si="1"/>
        <v/>
      </c>
      <c r="E19" s="30">
        <v>1101</v>
      </c>
      <c r="F19" s="30">
        <f>SUM(F20:F27)</f>
        <v>1083.39024</v>
      </c>
      <c r="G19" s="25">
        <f t="shared" si="2"/>
        <v>-1.59943324250682</v>
      </c>
      <c r="I19" s="4"/>
    </row>
    <row r="20" ht="24.95" customHeight="1" spans="1:9">
      <c r="A20" s="26">
        <v>2010201</v>
      </c>
      <c r="B20" s="26" t="s">
        <v>10</v>
      </c>
      <c r="C20" s="28">
        <f t="shared" si="0"/>
        <v>7</v>
      </c>
      <c r="D20" s="28" t="str">
        <f t="shared" si="1"/>
        <v>20102</v>
      </c>
      <c r="E20" s="30">
        <v>1101</v>
      </c>
      <c r="F20" s="30">
        <f>SUMIF([3]表三汇总表!$A$10:$A$607,A20,[3]表三汇总表!$D$10:$D$607)/10000</f>
        <v>1083.39024</v>
      </c>
      <c r="G20" s="25">
        <f t="shared" si="2"/>
        <v>-1.59943324250682</v>
      </c>
      <c r="I20" s="4"/>
    </row>
    <row r="21" ht="24.95" customHeight="1" spans="1:9">
      <c r="A21" s="26">
        <v>2010202</v>
      </c>
      <c r="B21" s="26" t="s">
        <v>11</v>
      </c>
      <c r="C21" s="28">
        <f t="shared" si="0"/>
        <v>7</v>
      </c>
      <c r="D21" s="28" t="str">
        <f t="shared" si="1"/>
        <v>20102</v>
      </c>
      <c r="E21" s="30">
        <v>0</v>
      </c>
      <c r="F21" s="30">
        <f>SUMIF([3]表三汇总表!$A$10:$A$607,A21,[3]表三汇总表!$D$10:$D$607)/10000</f>
        <v>0</v>
      </c>
      <c r="G21" s="25" t="e">
        <f t="shared" si="2"/>
        <v>#DIV/0!</v>
      </c>
      <c r="I21" s="4"/>
    </row>
    <row r="22" ht="24.95" customHeight="1" spans="1:9">
      <c r="A22" s="26">
        <v>2010203</v>
      </c>
      <c r="B22" s="26" t="s">
        <v>12</v>
      </c>
      <c r="C22" s="28">
        <f t="shared" si="0"/>
        <v>7</v>
      </c>
      <c r="D22" s="28" t="str">
        <f t="shared" si="1"/>
        <v>20102</v>
      </c>
      <c r="E22" s="30">
        <v>0</v>
      </c>
      <c r="F22" s="30">
        <f>SUMIF([3]表三汇总表!$A$10:$A$607,A22,[3]表三汇总表!$D$10:$D$607)/10000</f>
        <v>0</v>
      </c>
      <c r="G22" s="25" t="e">
        <f t="shared" si="2"/>
        <v>#DIV/0!</v>
      </c>
      <c r="I22" s="4"/>
    </row>
    <row r="23" ht="24.95" customHeight="1" spans="1:9">
      <c r="A23" s="26">
        <v>2010204</v>
      </c>
      <c r="B23" s="26" t="s">
        <v>22</v>
      </c>
      <c r="C23" s="28">
        <f t="shared" si="0"/>
        <v>7</v>
      </c>
      <c r="D23" s="28" t="str">
        <f t="shared" si="1"/>
        <v>20102</v>
      </c>
      <c r="E23" s="30">
        <v>0</v>
      </c>
      <c r="F23" s="30">
        <f>SUMIF([3]表三汇总表!$A$10:$A$607,A23,[3]表三汇总表!$D$10:$D$607)/10000</f>
        <v>0</v>
      </c>
      <c r="G23" s="25" t="e">
        <f t="shared" si="2"/>
        <v>#DIV/0!</v>
      </c>
      <c r="I23" s="4"/>
    </row>
    <row r="24" ht="24.95" customHeight="1" spans="1:9">
      <c r="A24" s="26">
        <v>2010205</v>
      </c>
      <c r="B24" s="26" t="s">
        <v>23</v>
      </c>
      <c r="C24" s="28">
        <f t="shared" si="0"/>
        <v>7</v>
      </c>
      <c r="D24" s="28" t="str">
        <f t="shared" si="1"/>
        <v>20102</v>
      </c>
      <c r="E24" s="30">
        <v>0</v>
      </c>
      <c r="F24" s="30">
        <f>SUMIF([3]表三汇总表!$A$10:$A$607,A24,[3]表三汇总表!$D$10:$D$607)/10000</f>
        <v>0</v>
      </c>
      <c r="G24" s="25" t="e">
        <f t="shared" si="2"/>
        <v>#DIV/0!</v>
      </c>
      <c r="I24" s="4"/>
    </row>
    <row r="25" s="4" customFormat="1" ht="24.95" customHeight="1" spans="1:7">
      <c r="A25" s="26">
        <v>2010206</v>
      </c>
      <c r="B25" s="26" t="s">
        <v>24</v>
      </c>
      <c r="C25" s="28">
        <f t="shared" si="0"/>
        <v>7</v>
      </c>
      <c r="D25" s="28" t="str">
        <f t="shared" si="1"/>
        <v>20102</v>
      </c>
      <c r="E25" s="30">
        <v>0</v>
      </c>
      <c r="F25" s="30">
        <f>SUMIF([3]表三汇总表!$A$10:$A$607,A25,[3]表三汇总表!$D$10:$D$607)/10000</f>
        <v>0</v>
      </c>
      <c r="G25" s="25" t="e">
        <f t="shared" si="2"/>
        <v>#DIV/0!</v>
      </c>
    </row>
    <row r="26" ht="24.95" customHeight="1" spans="1:9">
      <c r="A26" s="26">
        <v>2010250</v>
      </c>
      <c r="B26" s="26" t="s">
        <v>19</v>
      </c>
      <c r="C26" s="28">
        <f t="shared" si="0"/>
        <v>7</v>
      </c>
      <c r="D26" s="28" t="str">
        <f t="shared" si="1"/>
        <v>20102</v>
      </c>
      <c r="E26" s="30">
        <v>0</v>
      </c>
      <c r="F26" s="30">
        <f>SUMIF([3]表三汇总表!$A$10:$A$607,A26,[3]表三汇总表!$D$10:$D$607)/10000</f>
        <v>0</v>
      </c>
      <c r="G26" s="25" t="e">
        <f t="shared" si="2"/>
        <v>#DIV/0!</v>
      </c>
      <c r="I26" s="4"/>
    </row>
    <row r="27" ht="24.95" customHeight="1" spans="1:9">
      <c r="A27" s="26">
        <v>2010299</v>
      </c>
      <c r="B27" s="26" t="s">
        <v>25</v>
      </c>
      <c r="C27" s="28">
        <f t="shared" si="0"/>
        <v>7</v>
      </c>
      <c r="D27" s="28" t="str">
        <f t="shared" si="1"/>
        <v>20102</v>
      </c>
      <c r="E27" s="30">
        <v>0</v>
      </c>
      <c r="F27" s="30">
        <f>SUMIF([3]表三汇总表!$A$10:$A$607,A27,[3]表三汇总表!$D$10:$D$607)/10000</f>
        <v>0</v>
      </c>
      <c r="G27" s="25" t="e">
        <f t="shared" si="2"/>
        <v>#DIV/0!</v>
      </c>
      <c r="I27" s="4"/>
    </row>
    <row r="28" ht="24.95" customHeight="1" spans="1:9">
      <c r="A28" s="26">
        <v>20103</v>
      </c>
      <c r="B28" s="27" t="s">
        <v>26</v>
      </c>
      <c r="C28" s="28">
        <f t="shared" si="0"/>
        <v>5</v>
      </c>
      <c r="D28" s="28" t="str">
        <f t="shared" si="1"/>
        <v/>
      </c>
      <c r="E28" s="30">
        <v>30067</v>
      </c>
      <c r="F28" s="30">
        <f>SUM(F29:F38)</f>
        <v>25406.6968870044</v>
      </c>
      <c r="G28" s="25">
        <f t="shared" si="2"/>
        <v>-15.4997276515636</v>
      </c>
      <c r="I28" s="4"/>
    </row>
    <row r="29" ht="24.95" customHeight="1" spans="1:9">
      <c r="A29" s="26">
        <v>2010301</v>
      </c>
      <c r="B29" s="26" t="s">
        <v>10</v>
      </c>
      <c r="C29" s="28">
        <f t="shared" si="0"/>
        <v>7</v>
      </c>
      <c r="D29" s="28" t="str">
        <f t="shared" si="1"/>
        <v>20103</v>
      </c>
      <c r="E29" s="30">
        <v>16577</v>
      </c>
      <c r="F29" s="30">
        <f>SUMIF([3]表三汇总表!$A$10:$A$607,A29,[3]表三汇总表!$D$10:$D$607)/10000</f>
        <v>13836.740188</v>
      </c>
      <c r="G29" s="25">
        <f t="shared" si="2"/>
        <v>-16.5304929239307</v>
      </c>
      <c r="I29" s="4"/>
    </row>
    <row r="30" ht="24.95" customHeight="1" spans="1:9">
      <c r="A30" s="26">
        <v>2010302</v>
      </c>
      <c r="B30" s="26" t="s">
        <v>11</v>
      </c>
      <c r="C30" s="28">
        <f t="shared" si="0"/>
        <v>7</v>
      </c>
      <c r="D30" s="28" t="str">
        <f t="shared" si="1"/>
        <v>20103</v>
      </c>
      <c r="E30" s="30">
        <v>7765</v>
      </c>
      <c r="F30" s="30">
        <f>SUMIF([3]表三汇总表!$A$10:$A$607,A30,[3]表三汇总表!$D$10:$D$607)/10000</f>
        <v>7815.84992300436</v>
      </c>
      <c r="G30" s="25">
        <f t="shared" si="2"/>
        <v>0.654860566701339</v>
      </c>
      <c r="I30" s="4"/>
    </row>
    <row r="31" s="4" customFormat="1" ht="24.95" customHeight="1" spans="1:7">
      <c r="A31" s="26">
        <v>2010303</v>
      </c>
      <c r="B31" s="26" t="s">
        <v>12</v>
      </c>
      <c r="C31" s="28">
        <f t="shared" si="0"/>
        <v>7</v>
      </c>
      <c r="D31" s="28" t="str">
        <f t="shared" si="1"/>
        <v>20103</v>
      </c>
      <c r="E31" s="30">
        <v>0</v>
      </c>
      <c r="F31" s="30">
        <f>SUMIF([3]表三汇总表!$A$10:$A$607,A31,[3]表三汇总表!$D$10:$D$607)/10000</f>
        <v>0</v>
      </c>
      <c r="G31" s="25" t="e">
        <f t="shared" si="2"/>
        <v>#DIV/0!</v>
      </c>
    </row>
    <row r="32" ht="24.95" customHeight="1" spans="1:9">
      <c r="A32" s="26">
        <v>2010304</v>
      </c>
      <c r="B32" s="26" t="s">
        <v>27</v>
      </c>
      <c r="C32" s="28">
        <f t="shared" si="0"/>
        <v>7</v>
      </c>
      <c r="D32" s="28" t="str">
        <f t="shared" si="1"/>
        <v>20103</v>
      </c>
      <c r="E32" s="30">
        <v>0</v>
      </c>
      <c r="F32" s="30">
        <f>SUMIF([3]表三汇总表!$A$10:$A$607,A32,[3]表三汇总表!$D$10:$D$607)/10000</f>
        <v>0</v>
      </c>
      <c r="G32" s="25" t="e">
        <f t="shared" si="2"/>
        <v>#DIV/0!</v>
      </c>
      <c r="I32" s="4"/>
    </row>
    <row r="33" ht="24.95" customHeight="1" spans="1:9">
      <c r="A33" s="26">
        <v>2010305</v>
      </c>
      <c r="B33" s="26" t="s">
        <v>28</v>
      </c>
      <c r="C33" s="28">
        <f t="shared" si="0"/>
        <v>7</v>
      </c>
      <c r="D33" s="28" t="str">
        <f t="shared" si="1"/>
        <v>20103</v>
      </c>
      <c r="E33" s="30">
        <v>0</v>
      </c>
      <c r="F33" s="30">
        <f>SUMIF([3]表三汇总表!$A$10:$A$607,A33,[3]表三汇总表!$D$10:$D$607)/10000</f>
        <v>0</v>
      </c>
      <c r="G33" s="25" t="e">
        <f t="shared" si="2"/>
        <v>#DIV/0!</v>
      </c>
      <c r="I33" s="4"/>
    </row>
    <row r="34" ht="24.95" customHeight="1" spans="1:9">
      <c r="A34" s="26">
        <v>2010306</v>
      </c>
      <c r="B34" s="26" t="s">
        <v>29</v>
      </c>
      <c r="C34" s="28">
        <f t="shared" si="0"/>
        <v>7</v>
      </c>
      <c r="D34" s="28" t="str">
        <f t="shared" si="1"/>
        <v>20103</v>
      </c>
      <c r="E34" s="30">
        <v>0</v>
      </c>
      <c r="F34" s="30">
        <f>SUMIF([3]表三汇总表!$A$10:$A$607,A34,[3]表三汇总表!$D$10:$D$607)/10000</f>
        <v>0</v>
      </c>
      <c r="G34" s="25" t="e">
        <f t="shared" si="2"/>
        <v>#DIV/0!</v>
      </c>
      <c r="I34" s="4"/>
    </row>
    <row r="35" ht="24.95" customHeight="1" spans="1:9">
      <c r="A35" s="31">
        <v>2010308</v>
      </c>
      <c r="B35" s="31" t="s">
        <v>30</v>
      </c>
      <c r="C35" s="28">
        <f t="shared" si="0"/>
        <v>7</v>
      </c>
      <c r="D35" s="28" t="str">
        <f t="shared" si="1"/>
        <v>20103</v>
      </c>
      <c r="E35" s="30">
        <v>389</v>
      </c>
      <c r="F35" s="30">
        <f>SUMIF([3]表三汇总表!$A$10:$A$607,A35,[3]表三汇总表!$D$10:$D$607)/10000</f>
        <v>404.415904</v>
      </c>
      <c r="G35" s="25">
        <f t="shared" si="2"/>
        <v>3.96295732647815</v>
      </c>
      <c r="I35" s="4"/>
    </row>
    <row r="36" ht="24.95" customHeight="1" spans="1:9">
      <c r="A36" s="26">
        <v>2010309</v>
      </c>
      <c r="B36" s="26" t="s">
        <v>31</v>
      </c>
      <c r="C36" s="28">
        <f t="shared" si="0"/>
        <v>7</v>
      </c>
      <c r="D36" s="28" t="str">
        <f t="shared" si="1"/>
        <v>20103</v>
      </c>
      <c r="E36" s="30">
        <v>0</v>
      </c>
      <c r="F36" s="30">
        <f>SUMIF([3]表三汇总表!$A$10:$A$607,A36,[3]表三汇总表!$D$10:$D$607)/10000</f>
        <v>0</v>
      </c>
      <c r="G36" s="25" t="e">
        <f t="shared" si="2"/>
        <v>#DIV/0!</v>
      </c>
      <c r="I36" s="4"/>
    </row>
    <row r="37" s="4" customFormat="1" ht="24.95" customHeight="1" spans="1:7">
      <c r="A37" s="26">
        <v>2010350</v>
      </c>
      <c r="B37" s="26" t="s">
        <v>19</v>
      </c>
      <c r="C37" s="28">
        <f t="shared" si="0"/>
        <v>7</v>
      </c>
      <c r="D37" s="28" t="str">
        <f t="shared" si="1"/>
        <v>20103</v>
      </c>
      <c r="E37" s="30">
        <v>0</v>
      </c>
      <c r="F37" s="30">
        <f>SUMIF([3]表三汇总表!$A$10:$A$607,A37,[3]表三汇总表!$D$10:$D$607)/10000</f>
        <v>0</v>
      </c>
      <c r="G37" s="25" t="e">
        <f t="shared" si="2"/>
        <v>#DIV/0!</v>
      </c>
    </row>
    <row r="38" s="4" customFormat="1" ht="24.95" customHeight="1" spans="1:7">
      <c r="A38" s="26">
        <v>2010399</v>
      </c>
      <c r="B38" s="26" t="s">
        <v>32</v>
      </c>
      <c r="C38" s="28">
        <f t="shared" si="0"/>
        <v>7</v>
      </c>
      <c r="D38" s="28" t="str">
        <f t="shared" si="1"/>
        <v>20103</v>
      </c>
      <c r="E38" s="30">
        <v>5336</v>
      </c>
      <c r="F38" s="30">
        <f>SUMIF([3]表三汇总表!$A$10:$A$607,A38,[3]表三汇总表!$D$10:$D$607)/10000</f>
        <v>3349.690872</v>
      </c>
      <c r="G38" s="25">
        <f t="shared" si="2"/>
        <v>-37.224683808096</v>
      </c>
    </row>
    <row r="39" ht="24.95" customHeight="1" spans="1:9">
      <c r="A39" s="26">
        <v>20104</v>
      </c>
      <c r="B39" s="27" t="s">
        <v>33</v>
      </c>
      <c r="C39" s="28">
        <f t="shared" si="0"/>
        <v>5</v>
      </c>
      <c r="D39" s="28" t="str">
        <f t="shared" si="1"/>
        <v/>
      </c>
      <c r="E39" s="30">
        <v>2602</v>
      </c>
      <c r="F39" s="30">
        <f>SUM(F40:F49)</f>
        <v>2628.464768</v>
      </c>
      <c r="G39" s="25">
        <f t="shared" si="2"/>
        <v>1.01709331283627</v>
      </c>
      <c r="I39" s="4"/>
    </row>
    <row r="40" ht="24.95" customHeight="1" spans="1:9">
      <c r="A40" s="26">
        <v>2010401</v>
      </c>
      <c r="B40" s="26" t="s">
        <v>10</v>
      </c>
      <c r="C40" s="28">
        <f t="shared" si="0"/>
        <v>7</v>
      </c>
      <c r="D40" s="28" t="str">
        <f t="shared" si="1"/>
        <v>20104</v>
      </c>
      <c r="E40" s="30">
        <v>718</v>
      </c>
      <c r="F40" s="30">
        <f>SUMIF([3]表三汇总表!$A$10:$A$607,A40,[3]表三汇总表!$D$10:$D$607)/10000</f>
        <v>742.706096</v>
      </c>
      <c r="G40" s="25">
        <f t="shared" si="2"/>
        <v>3.44096044568245</v>
      </c>
      <c r="I40" s="4"/>
    </row>
    <row r="41" ht="24.95" customHeight="1" spans="1:9">
      <c r="A41" s="26">
        <v>2010402</v>
      </c>
      <c r="B41" s="26" t="s">
        <v>11</v>
      </c>
      <c r="C41" s="28">
        <f t="shared" si="0"/>
        <v>7</v>
      </c>
      <c r="D41" s="28" t="str">
        <f t="shared" si="1"/>
        <v>20104</v>
      </c>
      <c r="E41" s="30">
        <v>184</v>
      </c>
      <c r="F41" s="30">
        <f>SUMIF([3]表三汇总表!$A$10:$A$607,A41,[3]表三汇总表!$D$10:$D$607)/10000</f>
        <v>185.758672</v>
      </c>
      <c r="G41" s="25">
        <f t="shared" si="2"/>
        <v>0.955799999999995</v>
      </c>
      <c r="I41" s="4"/>
    </row>
    <row r="42" s="4" customFormat="1" ht="24.95" customHeight="1" spans="1:7">
      <c r="A42" s="26">
        <v>2010403</v>
      </c>
      <c r="B42" s="26" t="s">
        <v>12</v>
      </c>
      <c r="C42" s="28">
        <f t="shared" si="0"/>
        <v>7</v>
      </c>
      <c r="D42" s="28" t="str">
        <f t="shared" si="1"/>
        <v>20104</v>
      </c>
      <c r="E42" s="30">
        <v>0</v>
      </c>
      <c r="F42" s="30">
        <f>SUMIF([3]表三汇总表!$A$10:$A$607,A42,[3]表三汇总表!$D$10:$D$607)/10000</f>
        <v>0</v>
      </c>
      <c r="G42" s="25" t="e">
        <f t="shared" si="2"/>
        <v>#DIV/0!</v>
      </c>
    </row>
    <row r="43" ht="24.95" customHeight="1" spans="1:9">
      <c r="A43" s="26">
        <v>2010404</v>
      </c>
      <c r="B43" s="26" t="s">
        <v>34</v>
      </c>
      <c r="C43" s="28">
        <f t="shared" si="0"/>
        <v>7</v>
      </c>
      <c r="D43" s="28" t="str">
        <f t="shared" si="1"/>
        <v>20104</v>
      </c>
      <c r="E43" s="30">
        <v>0</v>
      </c>
      <c r="F43" s="30">
        <f>SUMIF([3]表三汇总表!$A$10:$A$607,A43,[3]表三汇总表!$D$10:$D$607)/10000</f>
        <v>0</v>
      </c>
      <c r="G43" s="25" t="e">
        <f t="shared" si="2"/>
        <v>#DIV/0!</v>
      </c>
      <c r="I43" s="4"/>
    </row>
    <row r="44" ht="24.95" customHeight="1" spans="1:9">
      <c r="A44" s="26">
        <v>2010405</v>
      </c>
      <c r="B44" s="26" t="s">
        <v>35</v>
      </c>
      <c r="C44" s="28">
        <f t="shared" si="0"/>
        <v>7</v>
      </c>
      <c r="D44" s="28" t="str">
        <f t="shared" si="1"/>
        <v>20104</v>
      </c>
      <c r="E44" s="30">
        <v>0</v>
      </c>
      <c r="F44" s="30">
        <f>SUMIF([3]表三汇总表!$A$10:$A$607,A44,[3]表三汇总表!$D$10:$D$607)/10000</f>
        <v>0</v>
      </c>
      <c r="G44" s="25" t="e">
        <f t="shared" si="2"/>
        <v>#DIV/0!</v>
      </c>
      <c r="I44" s="4"/>
    </row>
    <row r="45" ht="24.95" customHeight="1" spans="1:9">
      <c r="A45" s="26">
        <v>2010406</v>
      </c>
      <c r="B45" s="26" t="s">
        <v>36</v>
      </c>
      <c r="C45" s="28">
        <f t="shared" si="0"/>
        <v>7</v>
      </c>
      <c r="D45" s="28" t="str">
        <f t="shared" si="1"/>
        <v>20104</v>
      </c>
      <c r="E45" s="30">
        <v>0</v>
      </c>
      <c r="F45" s="30">
        <f>SUMIF([3]表三汇总表!$A$10:$A$607,A45,[3]表三汇总表!$D$10:$D$607)/10000</f>
        <v>0</v>
      </c>
      <c r="G45" s="25" t="e">
        <f t="shared" si="2"/>
        <v>#DIV/0!</v>
      </c>
      <c r="I45" s="4"/>
    </row>
    <row r="46" ht="24.95" customHeight="1" spans="1:9">
      <c r="A46" s="26">
        <v>2010407</v>
      </c>
      <c r="B46" s="26" t="s">
        <v>37</v>
      </c>
      <c r="C46" s="28">
        <f t="shared" si="0"/>
        <v>7</v>
      </c>
      <c r="D46" s="28" t="str">
        <f t="shared" si="1"/>
        <v>20104</v>
      </c>
      <c r="E46" s="30">
        <v>0</v>
      </c>
      <c r="F46" s="30">
        <f>SUMIF([3]表三汇总表!$A$10:$A$607,A46,[3]表三汇总表!$D$10:$D$607)/10000</f>
        <v>0</v>
      </c>
      <c r="G46" s="25" t="e">
        <f t="shared" si="2"/>
        <v>#DIV/0!</v>
      </c>
      <c r="I46" s="4"/>
    </row>
    <row r="47" s="4" customFormat="1" ht="24.95" customHeight="1" spans="1:7">
      <c r="A47" s="26">
        <v>2010408</v>
      </c>
      <c r="B47" s="26" t="s">
        <v>38</v>
      </c>
      <c r="C47" s="28">
        <f t="shared" si="0"/>
        <v>7</v>
      </c>
      <c r="D47" s="28" t="str">
        <f t="shared" si="1"/>
        <v>20104</v>
      </c>
      <c r="E47" s="30">
        <v>0</v>
      </c>
      <c r="F47" s="30">
        <f>SUMIF([3]表三汇总表!$A$10:$A$607,A47,[3]表三汇总表!$D$10:$D$607)/10000</f>
        <v>0</v>
      </c>
      <c r="G47" s="25" t="e">
        <f t="shared" si="2"/>
        <v>#DIV/0!</v>
      </c>
    </row>
    <row r="48" ht="24.95" customHeight="1" spans="1:9">
      <c r="A48" s="26">
        <v>2010450</v>
      </c>
      <c r="B48" s="26" t="s">
        <v>19</v>
      </c>
      <c r="C48" s="28">
        <f t="shared" si="0"/>
        <v>7</v>
      </c>
      <c r="D48" s="28" t="str">
        <f t="shared" si="1"/>
        <v>20104</v>
      </c>
      <c r="E48" s="30">
        <v>0</v>
      </c>
      <c r="F48" s="30">
        <f>SUMIF([3]表三汇总表!$A$10:$A$607,A48,[3]表三汇总表!$D$10:$D$607)/10000</f>
        <v>0</v>
      </c>
      <c r="G48" s="25" t="e">
        <f t="shared" si="2"/>
        <v>#DIV/0!</v>
      </c>
      <c r="I48" s="4"/>
    </row>
    <row r="49" ht="24.95" customHeight="1" spans="1:9">
      <c r="A49" s="26">
        <v>2010499</v>
      </c>
      <c r="B49" s="26" t="s">
        <v>39</v>
      </c>
      <c r="C49" s="28">
        <f t="shared" si="0"/>
        <v>7</v>
      </c>
      <c r="D49" s="28" t="str">
        <f t="shared" si="1"/>
        <v>20104</v>
      </c>
      <c r="E49" s="30">
        <v>1700</v>
      </c>
      <c r="F49" s="30">
        <f>SUMIF([3]表三汇总表!$A$10:$A$607,A49,[3]表三汇总表!$D$10:$D$607)/10000</f>
        <v>1700</v>
      </c>
      <c r="G49" s="25">
        <f t="shared" si="2"/>
        <v>0</v>
      </c>
      <c r="I49" s="4"/>
    </row>
    <row r="50" s="4" customFormat="1" ht="24.95" customHeight="1" spans="1:7">
      <c r="A50" s="26">
        <v>20105</v>
      </c>
      <c r="B50" s="27" t="s">
        <v>40</v>
      </c>
      <c r="C50" s="28">
        <f t="shared" si="0"/>
        <v>5</v>
      </c>
      <c r="D50" s="28" t="str">
        <f t="shared" si="1"/>
        <v/>
      </c>
      <c r="E50" s="29">
        <v>461</v>
      </c>
      <c r="F50" s="29">
        <f>SUM(F51:F60)</f>
        <v>549.18554</v>
      </c>
      <c r="G50" s="25">
        <f t="shared" si="2"/>
        <v>19.1291843817788</v>
      </c>
    </row>
    <row r="51" ht="24.95" customHeight="1" spans="1:9">
      <c r="A51" s="26">
        <v>2010501</v>
      </c>
      <c r="B51" s="26" t="s">
        <v>10</v>
      </c>
      <c r="C51" s="28">
        <f t="shared" si="0"/>
        <v>7</v>
      </c>
      <c r="D51" s="28" t="str">
        <f t="shared" si="1"/>
        <v>20105</v>
      </c>
      <c r="E51" s="30">
        <v>461</v>
      </c>
      <c r="F51" s="30">
        <f>SUMIF([3]表三汇总表!$A$10:$A$607,A51,[3]表三汇总表!$D$10:$D$607)/10000</f>
        <v>549.18554</v>
      </c>
      <c r="G51" s="25">
        <f t="shared" si="2"/>
        <v>19.1291843817788</v>
      </c>
      <c r="I51" s="4"/>
    </row>
    <row r="52" ht="24.95" customHeight="1" spans="1:9">
      <c r="A52" s="26">
        <v>2010502</v>
      </c>
      <c r="B52" s="26" t="s">
        <v>11</v>
      </c>
      <c r="C52" s="28">
        <f t="shared" si="0"/>
        <v>7</v>
      </c>
      <c r="D52" s="28" t="str">
        <f t="shared" si="1"/>
        <v>20105</v>
      </c>
      <c r="E52" s="30">
        <v>0</v>
      </c>
      <c r="F52" s="30">
        <f>SUMIF([3]表三汇总表!$A$10:$A$607,A52,[3]表三汇总表!$D$10:$D$607)/10000</f>
        <v>0</v>
      </c>
      <c r="G52" s="25" t="e">
        <f t="shared" si="2"/>
        <v>#DIV/0!</v>
      </c>
      <c r="I52" s="4"/>
    </row>
    <row r="53" ht="24.95" customHeight="1" spans="1:9">
      <c r="A53" s="26">
        <v>2010503</v>
      </c>
      <c r="B53" s="26" t="s">
        <v>12</v>
      </c>
      <c r="C53" s="28">
        <f t="shared" si="0"/>
        <v>7</v>
      </c>
      <c r="D53" s="28" t="str">
        <f t="shared" si="1"/>
        <v>20105</v>
      </c>
      <c r="E53" s="30">
        <v>0</v>
      </c>
      <c r="F53" s="30">
        <f>SUMIF([3]表三汇总表!$A$10:$A$607,A53,[3]表三汇总表!$D$10:$D$607)/10000</f>
        <v>0</v>
      </c>
      <c r="G53" s="25" t="e">
        <f t="shared" si="2"/>
        <v>#DIV/0!</v>
      </c>
      <c r="I53" s="4"/>
    </row>
    <row r="54" s="4" customFormat="1" ht="24.95" customHeight="1" spans="1:7">
      <c r="A54" s="26">
        <v>2010504</v>
      </c>
      <c r="B54" s="26" t="s">
        <v>41</v>
      </c>
      <c r="C54" s="28">
        <f t="shared" si="0"/>
        <v>7</v>
      </c>
      <c r="D54" s="28" t="str">
        <f t="shared" si="1"/>
        <v>20105</v>
      </c>
      <c r="E54" s="30">
        <v>0</v>
      </c>
      <c r="F54" s="30">
        <f>SUMIF([3]表三汇总表!$A$10:$A$607,A54,[3]表三汇总表!$D$10:$D$607)/10000</f>
        <v>0</v>
      </c>
      <c r="G54" s="25" t="e">
        <f t="shared" si="2"/>
        <v>#DIV/0!</v>
      </c>
    </row>
    <row r="55" s="4" customFormat="1" ht="24.95" customHeight="1" spans="1:7">
      <c r="A55" s="26">
        <v>2010505</v>
      </c>
      <c r="B55" s="26" t="s">
        <v>42</v>
      </c>
      <c r="C55" s="28">
        <f t="shared" si="0"/>
        <v>7</v>
      </c>
      <c r="D55" s="28" t="str">
        <f t="shared" si="1"/>
        <v>20105</v>
      </c>
      <c r="E55" s="30">
        <v>0</v>
      </c>
      <c r="F55" s="30">
        <f>SUMIF([3]表三汇总表!$A$10:$A$607,A55,[3]表三汇总表!$D$10:$D$607)/10000</f>
        <v>0</v>
      </c>
      <c r="G55" s="25" t="e">
        <f t="shared" si="2"/>
        <v>#DIV/0!</v>
      </c>
    </row>
    <row r="56" s="4" customFormat="1" ht="24.95" customHeight="1" spans="1:7">
      <c r="A56" s="26">
        <v>2010506</v>
      </c>
      <c r="B56" s="26" t="s">
        <v>43</v>
      </c>
      <c r="C56" s="28">
        <f t="shared" si="0"/>
        <v>7</v>
      </c>
      <c r="D56" s="28" t="str">
        <f t="shared" si="1"/>
        <v>20105</v>
      </c>
      <c r="E56" s="30">
        <v>0</v>
      </c>
      <c r="F56" s="30">
        <f>SUMIF([3]表三汇总表!$A$10:$A$607,A56,[3]表三汇总表!$D$10:$D$607)/10000</f>
        <v>0</v>
      </c>
      <c r="G56" s="25" t="e">
        <f t="shared" si="2"/>
        <v>#DIV/0!</v>
      </c>
    </row>
    <row r="57" ht="24.95" customHeight="1" spans="1:9">
      <c r="A57" s="26">
        <v>2010507</v>
      </c>
      <c r="B57" s="26" t="s">
        <v>44</v>
      </c>
      <c r="C57" s="28">
        <f t="shared" si="0"/>
        <v>7</v>
      </c>
      <c r="D57" s="28" t="str">
        <f t="shared" si="1"/>
        <v>20105</v>
      </c>
      <c r="E57" s="30">
        <v>0</v>
      </c>
      <c r="F57" s="30">
        <f>SUMIF([3]表三汇总表!$A$10:$A$607,A57,[3]表三汇总表!$D$10:$D$607)/10000</f>
        <v>0</v>
      </c>
      <c r="G57" s="25" t="e">
        <f t="shared" si="2"/>
        <v>#DIV/0!</v>
      </c>
      <c r="I57" s="4"/>
    </row>
    <row r="58" ht="24.95" customHeight="1" spans="1:9">
      <c r="A58" s="26">
        <v>2010508</v>
      </c>
      <c r="B58" s="26" t="s">
        <v>45</v>
      </c>
      <c r="C58" s="28">
        <f t="shared" si="0"/>
        <v>7</v>
      </c>
      <c r="D58" s="28" t="str">
        <f t="shared" si="1"/>
        <v>20105</v>
      </c>
      <c r="E58" s="30">
        <v>0</v>
      </c>
      <c r="F58" s="30">
        <f>SUMIF([3]表三汇总表!$A$10:$A$607,A58,[3]表三汇总表!$D$10:$D$607)/10000</f>
        <v>0</v>
      </c>
      <c r="G58" s="25" t="e">
        <f t="shared" si="2"/>
        <v>#DIV/0!</v>
      </c>
      <c r="I58" s="4"/>
    </row>
    <row r="59" s="4" customFormat="1" ht="24.95" customHeight="1" spans="1:7">
      <c r="A59" s="26">
        <v>2010550</v>
      </c>
      <c r="B59" s="26" t="s">
        <v>19</v>
      </c>
      <c r="C59" s="28">
        <f t="shared" si="0"/>
        <v>7</v>
      </c>
      <c r="D59" s="28" t="str">
        <f t="shared" si="1"/>
        <v>20105</v>
      </c>
      <c r="E59" s="30">
        <v>0</v>
      </c>
      <c r="F59" s="30">
        <f>SUMIF([3]表三汇总表!$A$10:$A$607,A59,[3]表三汇总表!$D$10:$D$607)/10000</f>
        <v>0</v>
      </c>
      <c r="G59" s="25" t="e">
        <f t="shared" si="2"/>
        <v>#DIV/0!</v>
      </c>
    </row>
    <row r="60" ht="24.95" customHeight="1" spans="1:9">
      <c r="A60" s="26">
        <v>2010599</v>
      </c>
      <c r="B60" s="26" t="s">
        <v>46</v>
      </c>
      <c r="C60" s="28">
        <f t="shared" si="0"/>
        <v>7</v>
      </c>
      <c r="D60" s="28" t="str">
        <f t="shared" si="1"/>
        <v>20105</v>
      </c>
      <c r="E60" s="30">
        <v>0</v>
      </c>
      <c r="F60" s="30">
        <f>SUMIF([3]表三汇总表!$A$10:$A$607,A60,[3]表三汇总表!$D$10:$D$607)/10000</f>
        <v>0</v>
      </c>
      <c r="G60" s="25" t="e">
        <f t="shared" si="2"/>
        <v>#DIV/0!</v>
      </c>
      <c r="I60" s="4"/>
    </row>
    <row r="61" ht="24.95" customHeight="1" spans="1:9">
      <c r="A61" s="26">
        <v>20106</v>
      </c>
      <c r="B61" s="27" t="s">
        <v>47</v>
      </c>
      <c r="C61" s="28">
        <f t="shared" si="0"/>
        <v>5</v>
      </c>
      <c r="D61" s="28" t="str">
        <f t="shared" si="1"/>
        <v/>
      </c>
      <c r="E61" s="30">
        <v>2765</v>
      </c>
      <c r="F61" s="30">
        <f>SUM(F62:F71)</f>
        <v>2500.761888</v>
      </c>
      <c r="G61" s="25">
        <f t="shared" si="2"/>
        <v>-9.556532079566</v>
      </c>
      <c r="I61" s="4"/>
    </row>
    <row r="62" s="4" customFormat="1" ht="24.95" customHeight="1" spans="1:7">
      <c r="A62" s="26">
        <v>2010601</v>
      </c>
      <c r="B62" s="26" t="s">
        <v>10</v>
      </c>
      <c r="C62" s="28">
        <f t="shared" si="0"/>
        <v>7</v>
      </c>
      <c r="D62" s="28" t="str">
        <f t="shared" si="1"/>
        <v>20106</v>
      </c>
      <c r="E62" s="30">
        <v>0</v>
      </c>
      <c r="F62" s="30">
        <f>SUMIF([3]表三汇总表!$A$10:$A$607,A62,[3]表三汇总表!$D$10:$D$607)/10000</f>
        <v>0</v>
      </c>
      <c r="G62" s="25" t="e">
        <f t="shared" si="2"/>
        <v>#DIV/0!</v>
      </c>
    </row>
    <row r="63" ht="24.95" customHeight="1" spans="1:9">
      <c r="A63" s="26">
        <v>2010602</v>
      </c>
      <c r="B63" s="26" t="s">
        <v>11</v>
      </c>
      <c r="C63" s="28">
        <f t="shared" si="0"/>
        <v>7</v>
      </c>
      <c r="D63" s="28" t="str">
        <f t="shared" si="1"/>
        <v>20106</v>
      </c>
      <c r="E63" s="30">
        <v>2765</v>
      </c>
      <c r="F63" s="30">
        <f>SUMIF([3]表三汇总表!$A$10:$A$607,A63,[3]表三汇总表!$D$10:$D$607)/10000</f>
        <v>2500.761888</v>
      </c>
      <c r="G63" s="25">
        <f t="shared" si="2"/>
        <v>-9.556532079566</v>
      </c>
      <c r="I63" s="4"/>
    </row>
    <row r="64" s="4" customFormat="1" ht="24.95" customHeight="1" spans="1:7">
      <c r="A64" s="26">
        <v>2010603</v>
      </c>
      <c r="B64" s="26" t="s">
        <v>12</v>
      </c>
      <c r="C64" s="28">
        <f t="shared" si="0"/>
        <v>7</v>
      </c>
      <c r="D64" s="28" t="str">
        <f t="shared" si="1"/>
        <v>20106</v>
      </c>
      <c r="E64" s="30">
        <v>0</v>
      </c>
      <c r="F64" s="30">
        <f>SUMIF([3]表三汇总表!$A$10:$A$607,A64,[3]表三汇总表!$D$10:$D$607)/10000</f>
        <v>0</v>
      </c>
      <c r="G64" s="25" t="e">
        <f t="shared" si="2"/>
        <v>#DIV/0!</v>
      </c>
    </row>
    <row r="65" ht="24.95" customHeight="1" spans="1:9">
      <c r="A65" s="26">
        <v>2010604</v>
      </c>
      <c r="B65" s="26" t="s">
        <v>48</v>
      </c>
      <c r="C65" s="28">
        <f t="shared" si="0"/>
        <v>7</v>
      </c>
      <c r="D65" s="28" t="str">
        <f t="shared" si="1"/>
        <v>20106</v>
      </c>
      <c r="E65" s="30">
        <v>0</v>
      </c>
      <c r="F65" s="30">
        <f>SUMIF([3]表三汇总表!$A$10:$A$607,A65,[3]表三汇总表!$D$10:$D$607)/10000</f>
        <v>0</v>
      </c>
      <c r="G65" s="25" t="e">
        <f t="shared" si="2"/>
        <v>#DIV/0!</v>
      </c>
      <c r="I65" s="4"/>
    </row>
    <row r="66" ht="24.95" customHeight="1" spans="1:9">
      <c r="A66" s="26">
        <v>2010605</v>
      </c>
      <c r="B66" s="26" t="s">
        <v>49</v>
      </c>
      <c r="C66" s="28">
        <f t="shared" si="0"/>
        <v>7</v>
      </c>
      <c r="D66" s="28" t="str">
        <f t="shared" si="1"/>
        <v>20106</v>
      </c>
      <c r="E66" s="30">
        <v>0</v>
      </c>
      <c r="F66" s="30">
        <f>SUMIF([3]表三汇总表!$A$10:$A$607,A66,[3]表三汇总表!$D$10:$D$607)/10000</f>
        <v>0</v>
      </c>
      <c r="G66" s="25" t="e">
        <f t="shared" si="2"/>
        <v>#DIV/0!</v>
      </c>
      <c r="I66" s="4"/>
    </row>
    <row r="67" s="4" customFormat="1" ht="24.95" customHeight="1" spans="1:7">
      <c r="A67" s="26">
        <v>2010606</v>
      </c>
      <c r="B67" s="26" t="s">
        <v>50</v>
      </c>
      <c r="C67" s="28">
        <f t="shared" si="0"/>
        <v>7</v>
      </c>
      <c r="D67" s="28" t="str">
        <f t="shared" si="1"/>
        <v>20106</v>
      </c>
      <c r="E67" s="30">
        <v>0</v>
      </c>
      <c r="F67" s="30">
        <f>SUMIF([3]表三汇总表!$A$10:$A$607,A67,[3]表三汇总表!$D$10:$D$607)/10000</f>
        <v>0</v>
      </c>
      <c r="G67" s="25" t="e">
        <f t="shared" si="2"/>
        <v>#DIV/0!</v>
      </c>
    </row>
    <row r="68" ht="24.95" customHeight="1" spans="1:9">
      <c r="A68" s="26">
        <v>2010607</v>
      </c>
      <c r="B68" s="26" t="s">
        <v>51</v>
      </c>
      <c r="C68" s="28">
        <f t="shared" si="0"/>
        <v>7</v>
      </c>
      <c r="D68" s="28" t="str">
        <f t="shared" si="1"/>
        <v>20106</v>
      </c>
      <c r="E68" s="30">
        <v>0</v>
      </c>
      <c r="F68" s="30">
        <f>SUMIF([3]表三汇总表!$A$10:$A$607,A68,[3]表三汇总表!$D$10:$D$607)/10000</f>
        <v>0</v>
      </c>
      <c r="G68" s="25" t="e">
        <f t="shared" si="2"/>
        <v>#DIV/0!</v>
      </c>
      <c r="I68" s="4"/>
    </row>
    <row r="69" ht="24.95" customHeight="1" spans="1:9">
      <c r="A69" s="26">
        <v>2010608</v>
      </c>
      <c r="B69" s="26" t="s">
        <v>52</v>
      </c>
      <c r="C69" s="28">
        <f t="shared" si="0"/>
        <v>7</v>
      </c>
      <c r="D69" s="28" t="str">
        <f t="shared" si="1"/>
        <v>20106</v>
      </c>
      <c r="E69" s="30">
        <v>0</v>
      </c>
      <c r="F69" s="30">
        <f>SUMIF([3]表三汇总表!$A$10:$A$607,A69,[3]表三汇总表!$D$10:$D$607)/10000</f>
        <v>0</v>
      </c>
      <c r="G69" s="25" t="e">
        <f t="shared" si="2"/>
        <v>#DIV/0!</v>
      </c>
      <c r="I69" s="4"/>
    </row>
    <row r="70" ht="24.95" customHeight="1" spans="1:9">
      <c r="A70" s="26">
        <v>2010650</v>
      </c>
      <c r="B70" s="26" t="s">
        <v>19</v>
      </c>
      <c r="C70" s="28">
        <f t="shared" ref="C70:C133" si="3">LEN(A70)</f>
        <v>7</v>
      </c>
      <c r="D70" s="28" t="str">
        <f t="shared" si="1"/>
        <v>20106</v>
      </c>
      <c r="E70" s="30">
        <v>0</v>
      </c>
      <c r="F70" s="30">
        <f>SUMIF([3]表三汇总表!$A$10:$A$607,A70,[3]表三汇总表!$D$10:$D$607)/10000</f>
        <v>0</v>
      </c>
      <c r="G70" s="25" t="e">
        <f t="shared" si="2"/>
        <v>#DIV/0!</v>
      </c>
      <c r="I70" s="4"/>
    </row>
    <row r="71" ht="24.95" customHeight="1" spans="1:9">
      <c r="A71" s="26">
        <v>2010699</v>
      </c>
      <c r="B71" s="26" t="s">
        <v>53</v>
      </c>
      <c r="C71" s="28">
        <f t="shared" si="3"/>
        <v>7</v>
      </c>
      <c r="D71" s="28" t="str">
        <f t="shared" ref="D71:D134" si="4">IF(C71=5,"",MID(A71,1,5))</f>
        <v>20106</v>
      </c>
      <c r="E71" s="30">
        <v>0</v>
      </c>
      <c r="F71" s="30">
        <f>SUMIF([3]表三汇总表!$A$10:$A$607,A71,[3]表三汇总表!$D$10:$D$607)/10000</f>
        <v>0</v>
      </c>
      <c r="G71" s="25" t="e">
        <f t="shared" ref="G71:G134" si="5">(F71-E71)/E71*100</f>
        <v>#DIV/0!</v>
      </c>
      <c r="I71" s="4"/>
    </row>
    <row r="72" s="4" customFormat="1" ht="24.95" customHeight="1" spans="1:7">
      <c r="A72" s="26">
        <v>20107</v>
      </c>
      <c r="B72" s="27" t="s">
        <v>54</v>
      </c>
      <c r="C72" s="28">
        <f t="shared" si="3"/>
        <v>5</v>
      </c>
      <c r="D72" s="28" t="str">
        <f t="shared" si="4"/>
        <v/>
      </c>
      <c r="E72" s="29">
        <v>500</v>
      </c>
      <c r="F72" s="29">
        <f>SUM(F73:F79)</f>
        <v>400</v>
      </c>
      <c r="G72" s="25">
        <f t="shared" si="5"/>
        <v>-20</v>
      </c>
    </row>
    <row r="73" ht="24.95" customHeight="1" spans="1:9">
      <c r="A73" s="26">
        <v>2010701</v>
      </c>
      <c r="B73" s="26" t="s">
        <v>10</v>
      </c>
      <c r="C73" s="28">
        <f t="shared" si="3"/>
        <v>7</v>
      </c>
      <c r="D73" s="28" t="str">
        <f t="shared" si="4"/>
        <v>20107</v>
      </c>
      <c r="E73" s="30">
        <v>0</v>
      </c>
      <c r="F73" s="30">
        <f>SUMIF([3]表三汇总表!$A$10:$A$607,A73,[3]表三汇总表!$D$10:$D$607)/10000</f>
        <v>0</v>
      </c>
      <c r="G73" s="25" t="e">
        <f t="shared" si="5"/>
        <v>#DIV/0!</v>
      </c>
      <c r="I73" s="4"/>
    </row>
    <row r="74" ht="24.95" customHeight="1" spans="1:9">
      <c r="A74" s="26">
        <v>2010702</v>
      </c>
      <c r="B74" s="26" t="s">
        <v>11</v>
      </c>
      <c r="C74" s="28">
        <f t="shared" si="3"/>
        <v>7</v>
      </c>
      <c r="D74" s="28" t="str">
        <f t="shared" si="4"/>
        <v>20107</v>
      </c>
      <c r="E74" s="30">
        <v>0</v>
      </c>
      <c r="F74" s="30">
        <f>SUMIF([3]表三汇总表!$A$10:$A$607,A74,[3]表三汇总表!$D$10:$D$607)/10000</f>
        <v>0</v>
      </c>
      <c r="G74" s="25" t="e">
        <f t="shared" si="5"/>
        <v>#DIV/0!</v>
      </c>
      <c r="I74" s="4"/>
    </row>
    <row r="75" ht="24.95" customHeight="1" spans="1:9">
      <c r="A75" s="26">
        <v>2010703</v>
      </c>
      <c r="B75" s="26" t="s">
        <v>12</v>
      </c>
      <c r="C75" s="28">
        <f t="shared" si="3"/>
        <v>7</v>
      </c>
      <c r="D75" s="28" t="str">
        <f t="shared" si="4"/>
        <v>20107</v>
      </c>
      <c r="E75" s="30">
        <v>0</v>
      </c>
      <c r="F75" s="30">
        <f>SUMIF([3]表三汇总表!$A$10:$A$607,A75,[3]表三汇总表!$D$10:$D$607)/10000</f>
        <v>0</v>
      </c>
      <c r="G75" s="25" t="e">
        <f t="shared" si="5"/>
        <v>#DIV/0!</v>
      </c>
      <c r="I75" s="4"/>
    </row>
    <row r="76" ht="24.95" customHeight="1" spans="1:9">
      <c r="A76" s="26">
        <v>2010709</v>
      </c>
      <c r="B76" s="26" t="s">
        <v>51</v>
      </c>
      <c r="C76" s="28">
        <f t="shared" si="3"/>
        <v>7</v>
      </c>
      <c r="D76" s="28" t="str">
        <f t="shared" si="4"/>
        <v>20107</v>
      </c>
      <c r="E76" s="30">
        <v>0</v>
      </c>
      <c r="F76" s="30">
        <f>SUMIF([3]表三汇总表!$A$10:$A$607,A76,[3]表三汇总表!$D$10:$D$607)/10000</f>
        <v>0</v>
      </c>
      <c r="G76" s="25" t="e">
        <f t="shared" si="5"/>
        <v>#DIV/0!</v>
      </c>
      <c r="I76" s="4"/>
    </row>
    <row r="77" s="4" customFormat="1" ht="24.95" customHeight="1" spans="1:7">
      <c r="A77" s="26">
        <v>2010710</v>
      </c>
      <c r="B77" s="26" t="s">
        <v>55</v>
      </c>
      <c r="C77" s="28">
        <f t="shared" si="3"/>
        <v>7</v>
      </c>
      <c r="D77" s="28" t="str">
        <f t="shared" si="4"/>
        <v>20107</v>
      </c>
      <c r="E77" s="30">
        <v>0</v>
      </c>
      <c r="F77" s="30">
        <f>SUMIF([3]表三汇总表!$A$10:$A$607,A77,[3]表三汇总表!$D$10:$D$607)/10000</f>
        <v>0</v>
      </c>
      <c r="G77" s="25" t="e">
        <f t="shared" si="5"/>
        <v>#DIV/0!</v>
      </c>
    </row>
    <row r="78" ht="24.95" customHeight="1" spans="1:9">
      <c r="A78" s="26">
        <v>2010750</v>
      </c>
      <c r="B78" s="26" t="s">
        <v>19</v>
      </c>
      <c r="C78" s="28">
        <f t="shared" si="3"/>
        <v>7</v>
      </c>
      <c r="D78" s="28" t="str">
        <f t="shared" si="4"/>
        <v>20107</v>
      </c>
      <c r="E78" s="30">
        <v>0</v>
      </c>
      <c r="F78" s="30">
        <f>SUMIF([3]表三汇总表!$A$10:$A$607,A78,[3]表三汇总表!$D$10:$D$607)/10000</f>
        <v>0</v>
      </c>
      <c r="G78" s="25" t="e">
        <f t="shared" si="5"/>
        <v>#DIV/0!</v>
      </c>
      <c r="I78" s="4"/>
    </row>
    <row r="79" ht="24.95" customHeight="1" spans="1:9">
      <c r="A79" s="26">
        <v>2010799</v>
      </c>
      <c r="B79" s="26" t="s">
        <v>56</v>
      </c>
      <c r="C79" s="28">
        <f t="shared" si="3"/>
        <v>7</v>
      </c>
      <c r="D79" s="28" t="str">
        <f t="shared" si="4"/>
        <v>20107</v>
      </c>
      <c r="E79" s="30">
        <v>500</v>
      </c>
      <c r="F79" s="30">
        <f>SUMIF([3]表三汇总表!$A$10:$A$607,A79,[3]表三汇总表!$D$10:$D$607)/10000</f>
        <v>400</v>
      </c>
      <c r="G79" s="25">
        <f t="shared" si="5"/>
        <v>-20</v>
      </c>
      <c r="I79" s="4"/>
    </row>
    <row r="80" ht="24.95" customHeight="1" spans="1:9">
      <c r="A80" s="26">
        <v>20108</v>
      </c>
      <c r="B80" s="27" t="s">
        <v>57</v>
      </c>
      <c r="C80" s="28">
        <f t="shared" si="3"/>
        <v>5</v>
      </c>
      <c r="D80" s="28" t="str">
        <f t="shared" si="4"/>
        <v/>
      </c>
      <c r="E80" s="30">
        <v>791</v>
      </c>
      <c r="F80" s="30">
        <f>SUM(F81:F88)</f>
        <v>693.202956</v>
      </c>
      <c r="G80" s="25">
        <f t="shared" si="5"/>
        <v>-12.3637223767383</v>
      </c>
      <c r="I80" s="4"/>
    </row>
    <row r="81" ht="24.95" customHeight="1" spans="1:9">
      <c r="A81" s="26">
        <v>2010801</v>
      </c>
      <c r="B81" s="26" t="s">
        <v>10</v>
      </c>
      <c r="C81" s="28">
        <f t="shared" si="3"/>
        <v>7</v>
      </c>
      <c r="D81" s="28" t="str">
        <f t="shared" si="4"/>
        <v>20108</v>
      </c>
      <c r="E81" s="30">
        <v>0</v>
      </c>
      <c r="F81" s="30">
        <f>SUMIF([3]表三汇总表!$A$10:$A$607,A81,[3]表三汇总表!$D$10:$D$607)/10000</f>
        <v>0</v>
      </c>
      <c r="G81" s="25" t="e">
        <f t="shared" si="5"/>
        <v>#DIV/0!</v>
      </c>
      <c r="I81" s="4"/>
    </row>
    <row r="82" s="4" customFormat="1" ht="24.95" customHeight="1" spans="1:7">
      <c r="A82" s="26">
        <v>2010802</v>
      </c>
      <c r="B82" s="26" t="s">
        <v>11</v>
      </c>
      <c r="C82" s="28">
        <f t="shared" si="3"/>
        <v>7</v>
      </c>
      <c r="D82" s="28" t="str">
        <f t="shared" si="4"/>
        <v>20108</v>
      </c>
      <c r="E82" s="30">
        <v>791</v>
      </c>
      <c r="F82" s="30">
        <f>SUMIF([3]表三汇总表!$A$10:$A$607,A82,[3]表三汇总表!$D$10:$D$607)/10000</f>
        <v>693.202956</v>
      </c>
      <c r="G82" s="25">
        <f t="shared" si="5"/>
        <v>-12.3637223767383</v>
      </c>
    </row>
    <row r="83" ht="24.95" customHeight="1" spans="1:9">
      <c r="A83" s="26">
        <v>2010803</v>
      </c>
      <c r="B83" s="26" t="s">
        <v>12</v>
      </c>
      <c r="C83" s="28">
        <f t="shared" si="3"/>
        <v>7</v>
      </c>
      <c r="D83" s="28" t="str">
        <f t="shared" si="4"/>
        <v>20108</v>
      </c>
      <c r="E83" s="30">
        <v>0</v>
      </c>
      <c r="F83" s="30">
        <f>SUMIF([3]表三汇总表!$A$10:$A$607,A83,[3]表三汇总表!$D$10:$D$607)/10000</f>
        <v>0</v>
      </c>
      <c r="G83" s="25" t="e">
        <f t="shared" si="5"/>
        <v>#DIV/0!</v>
      </c>
      <c r="I83" s="4"/>
    </row>
    <row r="84" ht="24.95" customHeight="1" spans="1:9">
      <c r="A84" s="26">
        <v>2010804</v>
      </c>
      <c r="B84" s="26" t="s">
        <v>58</v>
      </c>
      <c r="C84" s="28">
        <f t="shared" si="3"/>
        <v>7</v>
      </c>
      <c r="D84" s="28" t="str">
        <f t="shared" si="4"/>
        <v>20108</v>
      </c>
      <c r="E84" s="30">
        <v>0</v>
      </c>
      <c r="F84" s="30">
        <f>SUMIF([3]表三汇总表!$A$10:$A$607,A84,[3]表三汇总表!$D$10:$D$607)/10000</f>
        <v>0</v>
      </c>
      <c r="G84" s="25" t="e">
        <f t="shared" si="5"/>
        <v>#DIV/0!</v>
      </c>
      <c r="I84" s="4"/>
    </row>
    <row r="85" ht="24.95" customHeight="1" spans="1:9">
      <c r="A85" s="26">
        <v>2010805</v>
      </c>
      <c r="B85" s="26" t="s">
        <v>59</v>
      </c>
      <c r="C85" s="28">
        <f t="shared" si="3"/>
        <v>7</v>
      </c>
      <c r="D85" s="28" t="str">
        <f t="shared" si="4"/>
        <v>20108</v>
      </c>
      <c r="E85" s="30">
        <v>0</v>
      </c>
      <c r="F85" s="30">
        <f>SUMIF([3]表三汇总表!$A$10:$A$607,A85,[3]表三汇总表!$D$10:$D$607)/10000</f>
        <v>0</v>
      </c>
      <c r="G85" s="25" t="e">
        <f t="shared" si="5"/>
        <v>#DIV/0!</v>
      </c>
      <c r="I85" s="4"/>
    </row>
    <row r="86" s="4" customFormat="1" ht="24.95" customHeight="1" spans="1:7">
      <c r="A86" s="26">
        <v>2010806</v>
      </c>
      <c r="B86" s="26" t="s">
        <v>51</v>
      </c>
      <c r="C86" s="28">
        <f t="shared" si="3"/>
        <v>7</v>
      </c>
      <c r="D86" s="28" t="str">
        <f t="shared" si="4"/>
        <v>20108</v>
      </c>
      <c r="E86" s="30">
        <v>0</v>
      </c>
      <c r="F86" s="30">
        <f>SUMIF([3]表三汇总表!$A$10:$A$607,A86,[3]表三汇总表!$D$10:$D$607)/10000</f>
        <v>0</v>
      </c>
      <c r="G86" s="25" t="e">
        <f t="shared" si="5"/>
        <v>#DIV/0!</v>
      </c>
    </row>
    <row r="87" ht="24.95" customHeight="1" spans="1:9">
      <c r="A87" s="26">
        <v>2010850</v>
      </c>
      <c r="B87" s="26" t="s">
        <v>19</v>
      </c>
      <c r="C87" s="28">
        <f t="shared" si="3"/>
        <v>7</v>
      </c>
      <c r="D87" s="28" t="str">
        <f t="shared" si="4"/>
        <v>20108</v>
      </c>
      <c r="E87" s="30">
        <v>0</v>
      </c>
      <c r="F87" s="30">
        <f>SUMIF([3]表三汇总表!$A$10:$A$607,A87,[3]表三汇总表!$D$10:$D$607)/10000</f>
        <v>0</v>
      </c>
      <c r="G87" s="25" t="e">
        <f t="shared" si="5"/>
        <v>#DIV/0!</v>
      </c>
      <c r="I87" s="4"/>
    </row>
    <row r="88" ht="24.95" customHeight="1" spans="1:9">
      <c r="A88" s="26">
        <v>2010899</v>
      </c>
      <c r="B88" s="26" t="s">
        <v>60</v>
      </c>
      <c r="C88" s="28">
        <f t="shared" si="3"/>
        <v>7</v>
      </c>
      <c r="D88" s="28" t="str">
        <f t="shared" si="4"/>
        <v>20108</v>
      </c>
      <c r="E88" s="30">
        <v>0</v>
      </c>
      <c r="F88" s="30">
        <f>SUMIF([3]表三汇总表!$A$10:$A$607,A88,[3]表三汇总表!$D$10:$D$607)/10000</f>
        <v>0</v>
      </c>
      <c r="G88" s="25" t="e">
        <f t="shared" si="5"/>
        <v>#DIV/0!</v>
      </c>
      <c r="I88" s="4"/>
    </row>
    <row r="89" ht="24.95" customHeight="1" spans="1:9">
      <c r="A89" s="26">
        <v>20109</v>
      </c>
      <c r="B89" s="27" t="s">
        <v>61</v>
      </c>
      <c r="C89" s="28">
        <f t="shared" si="3"/>
        <v>5</v>
      </c>
      <c r="D89" s="28" t="str">
        <f t="shared" si="4"/>
        <v/>
      </c>
      <c r="E89" s="30">
        <v>0</v>
      </c>
      <c r="F89" s="30">
        <f>SUM(F90:F101)</f>
        <v>0</v>
      </c>
      <c r="G89" s="25" t="e">
        <f t="shared" si="5"/>
        <v>#DIV/0!</v>
      </c>
      <c r="I89" s="4"/>
    </row>
    <row r="90" s="4" customFormat="1" ht="24.95" customHeight="1" spans="1:7">
      <c r="A90" s="26">
        <v>2010901</v>
      </c>
      <c r="B90" s="26" t="s">
        <v>10</v>
      </c>
      <c r="C90" s="28">
        <f t="shared" si="3"/>
        <v>7</v>
      </c>
      <c r="D90" s="28" t="str">
        <f t="shared" si="4"/>
        <v>20109</v>
      </c>
      <c r="E90" s="30">
        <v>0</v>
      </c>
      <c r="F90" s="30">
        <f>SUMIF([3]表三汇总表!$A$10:$A$607,A90,[3]表三汇总表!$D$10:$D$607)/10000</f>
        <v>0</v>
      </c>
      <c r="G90" s="25" t="e">
        <f t="shared" si="5"/>
        <v>#DIV/0!</v>
      </c>
    </row>
    <row r="91" ht="24.95" customHeight="1" spans="1:9">
      <c r="A91" s="26">
        <v>2010902</v>
      </c>
      <c r="B91" s="26" t="s">
        <v>11</v>
      </c>
      <c r="C91" s="28">
        <f t="shared" si="3"/>
        <v>7</v>
      </c>
      <c r="D91" s="28" t="str">
        <f t="shared" si="4"/>
        <v>20109</v>
      </c>
      <c r="E91" s="30">
        <v>0</v>
      </c>
      <c r="F91" s="30">
        <f>SUMIF([3]表三汇总表!$A$10:$A$607,A91,[3]表三汇总表!$D$10:$D$607)/10000</f>
        <v>0</v>
      </c>
      <c r="G91" s="25" t="e">
        <f t="shared" si="5"/>
        <v>#DIV/0!</v>
      </c>
      <c r="I91" s="4"/>
    </row>
    <row r="92" ht="24.95" customHeight="1" spans="1:9">
      <c r="A92" s="26">
        <v>2010903</v>
      </c>
      <c r="B92" s="26" t="s">
        <v>12</v>
      </c>
      <c r="C92" s="28">
        <f t="shared" si="3"/>
        <v>7</v>
      </c>
      <c r="D92" s="28" t="str">
        <f t="shared" si="4"/>
        <v>20109</v>
      </c>
      <c r="E92" s="30">
        <v>0</v>
      </c>
      <c r="F92" s="30">
        <f>SUMIF([3]表三汇总表!$A$10:$A$607,A92,[3]表三汇总表!$D$10:$D$607)/10000</f>
        <v>0</v>
      </c>
      <c r="G92" s="25" t="e">
        <f t="shared" si="5"/>
        <v>#DIV/0!</v>
      </c>
      <c r="I92" s="4"/>
    </row>
    <row r="93" ht="24.95" customHeight="1" spans="1:9">
      <c r="A93" s="26">
        <v>2010905</v>
      </c>
      <c r="B93" s="26" t="s">
        <v>62</v>
      </c>
      <c r="C93" s="28">
        <f t="shared" si="3"/>
        <v>7</v>
      </c>
      <c r="D93" s="28" t="str">
        <f t="shared" si="4"/>
        <v>20109</v>
      </c>
      <c r="E93" s="30">
        <v>0</v>
      </c>
      <c r="F93" s="30">
        <f>SUMIF([3]表三汇总表!$A$10:$A$607,A93,[3]表三汇总表!$D$10:$D$607)/10000</f>
        <v>0</v>
      </c>
      <c r="G93" s="25" t="e">
        <f t="shared" si="5"/>
        <v>#DIV/0!</v>
      </c>
      <c r="I93" s="4"/>
    </row>
    <row r="94" ht="24.95" customHeight="1" spans="1:9">
      <c r="A94" s="26">
        <v>2010907</v>
      </c>
      <c r="B94" s="26" t="s">
        <v>63</v>
      </c>
      <c r="C94" s="28">
        <f t="shared" si="3"/>
        <v>7</v>
      </c>
      <c r="D94" s="28" t="str">
        <f t="shared" si="4"/>
        <v>20109</v>
      </c>
      <c r="E94" s="30">
        <v>0</v>
      </c>
      <c r="F94" s="30">
        <f>SUMIF([3]表三汇总表!$A$10:$A$607,A94,[3]表三汇总表!$D$10:$D$607)/10000</f>
        <v>0</v>
      </c>
      <c r="G94" s="25" t="e">
        <f t="shared" si="5"/>
        <v>#DIV/0!</v>
      </c>
      <c r="I94" s="4"/>
    </row>
    <row r="95" ht="24.95" customHeight="1" spans="1:9">
      <c r="A95" s="26">
        <v>2010908</v>
      </c>
      <c r="B95" s="26" t="s">
        <v>51</v>
      </c>
      <c r="C95" s="28">
        <f t="shared" si="3"/>
        <v>7</v>
      </c>
      <c r="D95" s="28" t="str">
        <f t="shared" si="4"/>
        <v>20109</v>
      </c>
      <c r="E95" s="30">
        <v>0</v>
      </c>
      <c r="F95" s="30">
        <f>SUMIF([3]表三汇总表!$A$10:$A$607,A95,[3]表三汇总表!$D$10:$D$607)/10000</f>
        <v>0</v>
      </c>
      <c r="G95" s="25" t="e">
        <f t="shared" si="5"/>
        <v>#DIV/0!</v>
      </c>
      <c r="I95" s="4"/>
    </row>
    <row r="96" s="4" customFormat="1" ht="24.95" customHeight="1" spans="1:7">
      <c r="A96" s="26">
        <v>2010909</v>
      </c>
      <c r="B96" s="26" t="s">
        <v>64</v>
      </c>
      <c r="C96" s="28">
        <f t="shared" si="3"/>
        <v>7</v>
      </c>
      <c r="D96" s="28" t="str">
        <f t="shared" si="4"/>
        <v>20109</v>
      </c>
      <c r="E96" s="30">
        <v>0</v>
      </c>
      <c r="F96" s="30">
        <f>SUMIF([3]表三汇总表!$A$10:$A$607,A96,[3]表三汇总表!$D$10:$D$607)/10000</f>
        <v>0</v>
      </c>
      <c r="G96" s="25" t="e">
        <f t="shared" si="5"/>
        <v>#DIV/0!</v>
      </c>
    </row>
    <row r="97" ht="24.95" customHeight="1" spans="1:9">
      <c r="A97" s="26">
        <v>2010910</v>
      </c>
      <c r="B97" s="26" t="s">
        <v>65</v>
      </c>
      <c r="C97" s="28">
        <f t="shared" si="3"/>
        <v>7</v>
      </c>
      <c r="D97" s="28" t="str">
        <f t="shared" si="4"/>
        <v>20109</v>
      </c>
      <c r="E97" s="30">
        <v>0</v>
      </c>
      <c r="F97" s="30">
        <f>SUMIF([3]表三汇总表!$A$10:$A$607,A97,[3]表三汇总表!$D$10:$D$607)/10000</f>
        <v>0</v>
      </c>
      <c r="G97" s="25" t="e">
        <f t="shared" si="5"/>
        <v>#DIV/0!</v>
      </c>
      <c r="I97" s="4"/>
    </row>
    <row r="98" ht="24.95" customHeight="1" spans="1:9">
      <c r="A98" s="26">
        <v>2010911</v>
      </c>
      <c r="B98" s="26" t="s">
        <v>66</v>
      </c>
      <c r="C98" s="28">
        <f t="shared" si="3"/>
        <v>7</v>
      </c>
      <c r="D98" s="28" t="str">
        <f t="shared" si="4"/>
        <v>20109</v>
      </c>
      <c r="E98" s="30">
        <v>0</v>
      </c>
      <c r="F98" s="30">
        <f>SUMIF([3]表三汇总表!$A$10:$A$607,A98,[3]表三汇总表!$D$10:$D$607)/10000</f>
        <v>0</v>
      </c>
      <c r="G98" s="25" t="e">
        <f t="shared" si="5"/>
        <v>#DIV/0!</v>
      </c>
      <c r="I98" s="4"/>
    </row>
    <row r="99" ht="24.95" customHeight="1" spans="1:9">
      <c r="A99" s="26">
        <v>2010912</v>
      </c>
      <c r="B99" s="26" t="s">
        <v>67</v>
      </c>
      <c r="C99" s="28">
        <f t="shared" si="3"/>
        <v>7</v>
      </c>
      <c r="D99" s="28" t="str">
        <f t="shared" si="4"/>
        <v>20109</v>
      </c>
      <c r="E99" s="30">
        <v>0</v>
      </c>
      <c r="F99" s="30">
        <f>SUMIF([3]表三汇总表!$A$10:$A$607,A99,[3]表三汇总表!$D$10:$D$607)/10000</f>
        <v>0</v>
      </c>
      <c r="G99" s="25" t="e">
        <f t="shared" si="5"/>
        <v>#DIV/0!</v>
      </c>
      <c r="I99" s="4"/>
    </row>
    <row r="100" s="4" customFormat="1" ht="24.95" customHeight="1" spans="1:7">
      <c r="A100" s="26">
        <v>2010950</v>
      </c>
      <c r="B100" s="26" t="s">
        <v>19</v>
      </c>
      <c r="C100" s="28">
        <f t="shared" si="3"/>
        <v>7</v>
      </c>
      <c r="D100" s="28" t="str">
        <f t="shared" si="4"/>
        <v>20109</v>
      </c>
      <c r="E100" s="30">
        <v>0</v>
      </c>
      <c r="F100" s="30">
        <f>SUMIF([3]表三汇总表!$A$10:$A$607,A100,[3]表三汇总表!$D$10:$D$607)/10000</f>
        <v>0</v>
      </c>
      <c r="G100" s="25" t="e">
        <f t="shared" si="5"/>
        <v>#DIV/0!</v>
      </c>
    </row>
    <row r="101" ht="24.95" customHeight="1" spans="1:9">
      <c r="A101" s="26">
        <v>2010999</v>
      </c>
      <c r="B101" s="26" t="s">
        <v>68</v>
      </c>
      <c r="C101" s="28">
        <f t="shared" si="3"/>
        <v>7</v>
      </c>
      <c r="D101" s="28" t="str">
        <f t="shared" si="4"/>
        <v>20109</v>
      </c>
      <c r="E101" s="30">
        <v>0</v>
      </c>
      <c r="F101" s="30">
        <f>SUMIF([3]表三汇总表!$A$10:$A$607,A101,[3]表三汇总表!$D$10:$D$607)/10000</f>
        <v>0</v>
      </c>
      <c r="G101" s="25" t="e">
        <f t="shared" si="5"/>
        <v>#DIV/0!</v>
      </c>
      <c r="I101" s="4"/>
    </row>
    <row r="102" ht="24.95" customHeight="1" spans="1:9">
      <c r="A102" s="26">
        <v>20111</v>
      </c>
      <c r="B102" s="27" t="s">
        <v>69</v>
      </c>
      <c r="C102" s="28">
        <f t="shared" si="3"/>
        <v>5</v>
      </c>
      <c r="D102" s="28" t="str">
        <f t="shared" si="4"/>
        <v/>
      </c>
      <c r="E102" s="30">
        <v>2977</v>
      </c>
      <c r="F102" s="30">
        <f>SUM(F103:F110)</f>
        <v>3466.701072</v>
      </c>
      <c r="G102" s="25">
        <f t="shared" si="5"/>
        <v>16.4494817601612</v>
      </c>
      <c r="I102" s="4"/>
    </row>
    <row r="103" ht="24.95" customHeight="1" spans="1:9">
      <c r="A103" s="26">
        <v>2011101</v>
      </c>
      <c r="B103" s="26" t="s">
        <v>10</v>
      </c>
      <c r="C103" s="28">
        <f t="shared" si="3"/>
        <v>7</v>
      </c>
      <c r="D103" s="28" t="str">
        <f t="shared" si="4"/>
        <v>20111</v>
      </c>
      <c r="E103" s="30">
        <v>2977</v>
      </c>
      <c r="F103" s="30">
        <f>SUMIF([3]表三汇总表!$A$10:$A$607,A103,[3]表三汇总表!$D$10:$D$607)/10000</f>
        <v>3466.701072</v>
      </c>
      <c r="G103" s="25">
        <f t="shared" si="5"/>
        <v>16.4494817601612</v>
      </c>
      <c r="I103" s="4"/>
    </row>
    <row r="104" ht="24.95" customHeight="1" spans="1:9">
      <c r="A104" s="26">
        <v>2011102</v>
      </c>
      <c r="B104" s="26" t="s">
        <v>11</v>
      </c>
      <c r="C104" s="28">
        <f t="shared" si="3"/>
        <v>7</v>
      </c>
      <c r="D104" s="28" t="str">
        <f t="shared" si="4"/>
        <v>20111</v>
      </c>
      <c r="E104" s="30">
        <v>0</v>
      </c>
      <c r="F104" s="30">
        <f>SUMIF([3]表三汇总表!$A$10:$A$607,A104,[3]表三汇总表!$D$10:$D$607)/10000</f>
        <v>0</v>
      </c>
      <c r="G104" s="25" t="e">
        <f t="shared" si="5"/>
        <v>#DIV/0!</v>
      </c>
      <c r="I104" s="4"/>
    </row>
    <row r="105" s="4" customFormat="1" ht="24.95" customHeight="1" spans="1:7">
      <c r="A105" s="26">
        <v>2011103</v>
      </c>
      <c r="B105" s="26" t="s">
        <v>12</v>
      </c>
      <c r="C105" s="28">
        <f t="shared" si="3"/>
        <v>7</v>
      </c>
      <c r="D105" s="28" t="str">
        <f t="shared" si="4"/>
        <v>20111</v>
      </c>
      <c r="E105" s="30">
        <v>0</v>
      </c>
      <c r="F105" s="30">
        <f>SUMIF([3]表三汇总表!$A$10:$A$607,A105,[3]表三汇总表!$D$10:$D$607)/10000</f>
        <v>0</v>
      </c>
      <c r="G105" s="25" t="e">
        <f t="shared" si="5"/>
        <v>#DIV/0!</v>
      </c>
    </row>
    <row r="106" ht="24.95" customHeight="1" spans="1:9">
      <c r="A106" s="26">
        <v>2011104</v>
      </c>
      <c r="B106" s="26" t="s">
        <v>70</v>
      </c>
      <c r="C106" s="28">
        <f t="shared" si="3"/>
        <v>7</v>
      </c>
      <c r="D106" s="28" t="str">
        <f t="shared" si="4"/>
        <v>20111</v>
      </c>
      <c r="E106" s="30">
        <v>0</v>
      </c>
      <c r="F106" s="30">
        <f>SUMIF([3]表三汇总表!$A$10:$A$607,A106,[3]表三汇总表!$D$10:$D$607)/10000</f>
        <v>0</v>
      </c>
      <c r="G106" s="25" t="e">
        <f t="shared" si="5"/>
        <v>#DIV/0!</v>
      </c>
      <c r="I106" s="4"/>
    </row>
    <row r="107" s="4" customFormat="1" ht="24.95" customHeight="1" spans="1:7">
      <c r="A107" s="26">
        <v>2011105</v>
      </c>
      <c r="B107" s="26" t="s">
        <v>71</v>
      </c>
      <c r="C107" s="28">
        <f t="shared" si="3"/>
        <v>7</v>
      </c>
      <c r="D107" s="28" t="str">
        <f t="shared" si="4"/>
        <v>20111</v>
      </c>
      <c r="E107" s="30">
        <v>0</v>
      </c>
      <c r="F107" s="30">
        <f>SUMIF([3]表三汇总表!$A$10:$A$607,A107,[3]表三汇总表!$D$10:$D$607)/10000</f>
        <v>0</v>
      </c>
      <c r="G107" s="25" t="e">
        <f t="shared" si="5"/>
        <v>#DIV/0!</v>
      </c>
    </row>
    <row r="108" s="4" customFormat="1" ht="24.95" customHeight="1" spans="1:7">
      <c r="A108" s="26">
        <v>2011106</v>
      </c>
      <c r="B108" s="26" t="s">
        <v>72</v>
      </c>
      <c r="C108" s="28">
        <f t="shared" si="3"/>
        <v>7</v>
      </c>
      <c r="D108" s="28" t="str">
        <f t="shared" si="4"/>
        <v>20111</v>
      </c>
      <c r="E108" s="30">
        <v>0</v>
      </c>
      <c r="F108" s="30">
        <f>SUMIF([3]表三汇总表!$A$10:$A$607,A108,[3]表三汇总表!$D$10:$D$607)/10000</f>
        <v>0</v>
      </c>
      <c r="G108" s="25" t="e">
        <f t="shared" si="5"/>
        <v>#DIV/0!</v>
      </c>
    </row>
    <row r="109" s="4" customFormat="1" ht="24.95" customHeight="1" spans="1:7">
      <c r="A109" s="26">
        <v>2011150</v>
      </c>
      <c r="B109" s="26" t="s">
        <v>19</v>
      </c>
      <c r="C109" s="28">
        <f t="shared" si="3"/>
        <v>7</v>
      </c>
      <c r="D109" s="28" t="str">
        <f t="shared" si="4"/>
        <v>20111</v>
      </c>
      <c r="E109" s="30">
        <v>0</v>
      </c>
      <c r="F109" s="30">
        <f>SUMIF([3]表三汇总表!$A$10:$A$607,A109,[3]表三汇总表!$D$10:$D$607)/10000</f>
        <v>0</v>
      </c>
      <c r="G109" s="25" t="e">
        <f t="shared" si="5"/>
        <v>#DIV/0!</v>
      </c>
    </row>
    <row r="110" ht="24.95" customHeight="1" spans="1:9">
      <c r="A110" s="26">
        <v>2011199</v>
      </c>
      <c r="B110" s="26" t="s">
        <v>73</v>
      </c>
      <c r="C110" s="28">
        <f t="shared" si="3"/>
        <v>7</v>
      </c>
      <c r="D110" s="28" t="str">
        <f t="shared" si="4"/>
        <v>20111</v>
      </c>
      <c r="E110" s="30">
        <v>0</v>
      </c>
      <c r="F110" s="30">
        <f>SUMIF([3]表三汇总表!$A$10:$A$607,A110,[3]表三汇总表!$D$10:$D$607)/10000</f>
        <v>0</v>
      </c>
      <c r="G110" s="25" t="e">
        <f t="shared" si="5"/>
        <v>#DIV/0!</v>
      </c>
      <c r="I110" s="4"/>
    </row>
    <row r="111" ht="24.95" customHeight="1" spans="1:9">
      <c r="A111" s="26">
        <v>20113</v>
      </c>
      <c r="B111" s="27" t="s">
        <v>74</v>
      </c>
      <c r="C111" s="28">
        <f t="shared" si="3"/>
        <v>5</v>
      </c>
      <c r="D111" s="28" t="str">
        <f t="shared" si="4"/>
        <v/>
      </c>
      <c r="E111" s="30">
        <v>0</v>
      </c>
      <c r="F111" s="30">
        <f>SUM(F112:F121)</f>
        <v>140.713384</v>
      </c>
      <c r="G111" s="25" t="e">
        <f t="shared" si="5"/>
        <v>#DIV/0!</v>
      </c>
      <c r="I111" s="4"/>
    </row>
    <row r="112" ht="24.95" customHeight="1" spans="1:9">
      <c r="A112" s="26">
        <v>2011301</v>
      </c>
      <c r="B112" s="26" t="s">
        <v>10</v>
      </c>
      <c r="C112" s="28">
        <f t="shared" si="3"/>
        <v>7</v>
      </c>
      <c r="D112" s="28" t="str">
        <f t="shared" si="4"/>
        <v>20113</v>
      </c>
      <c r="E112" s="30">
        <v>0</v>
      </c>
      <c r="F112" s="30">
        <f>SUMIF([3]表三汇总表!$A$10:$A$607,A112,[3]表三汇总表!$D$10:$D$607)/10000</f>
        <v>140.713384</v>
      </c>
      <c r="G112" s="25" t="e">
        <f t="shared" si="5"/>
        <v>#DIV/0!</v>
      </c>
      <c r="I112" s="4"/>
    </row>
    <row r="113" s="4" customFormat="1" ht="24.95" customHeight="1" spans="1:7">
      <c r="A113" s="26">
        <v>2011302</v>
      </c>
      <c r="B113" s="26" t="s">
        <v>11</v>
      </c>
      <c r="C113" s="28">
        <f t="shared" si="3"/>
        <v>7</v>
      </c>
      <c r="D113" s="28" t="str">
        <f t="shared" si="4"/>
        <v>20113</v>
      </c>
      <c r="E113" s="30">
        <v>0</v>
      </c>
      <c r="F113" s="30">
        <f>SUMIF([3]表三汇总表!$A$10:$A$607,A113,[3]表三汇总表!$D$10:$D$607)/10000</f>
        <v>0</v>
      </c>
      <c r="G113" s="25" t="e">
        <f t="shared" si="5"/>
        <v>#DIV/0!</v>
      </c>
    </row>
    <row r="114" s="4" customFormat="1" ht="24.95" customHeight="1" spans="1:7">
      <c r="A114" s="26">
        <v>2011303</v>
      </c>
      <c r="B114" s="26" t="s">
        <v>12</v>
      </c>
      <c r="C114" s="28">
        <f t="shared" si="3"/>
        <v>7</v>
      </c>
      <c r="D114" s="28" t="str">
        <f t="shared" si="4"/>
        <v>20113</v>
      </c>
      <c r="E114" s="30">
        <v>0</v>
      </c>
      <c r="F114" s="30">
        <f>SUMIF([3]表三汇总表!$A$10:$A$607,A114,[3]表三汇总表!$D$10:$D$607)/10000</f>
        <v>0</v>
      </c>
      <c r="G114" s="25" t="e">
        <f t="shared" si="5"/>
        <v>#DIV/0!</v>
      </c>
    </row>
    <row r="115" ht="24.95" customHeight="1" spans="1:9">
      <c r="A115" s="26">
        <v>2011304</v>
      </c>
      <c r="B115" s="26" t="s">
        <v>75</v>
      </c>
      <c r="C115" s="28">
        <f t="shared" si="3"/>
        <v>7</v>
      </c>
      <c r="D115" s="28" t="str">
        <f t="shared" si="4"/>
        <v>20113</v>
      </c>
      <c r="E115" s="30">
        <v>0</v>
      </c>
      <c r="F115" s="30">
        <f>SUMIF([3]表三汇总表!$A$10:$A$607,A115,[3]表三汇总表!$D$10:$D$607)/10000</f>
        <v>0</v>
      </c>
      <c r="G115" s="25" t="e">
        <f t="shared" si="5"/>
        <v>#DIV/0!</v>
      </c>
      <c r="I115" s="4"/>
    </row>
    <row r="116" ht="24.95" customHeight="1" spans="1:9">
      <c r="A116" s="26">
        <v>2011305</v>
      </c>
      <c r="B116" s="26" t="s">
        <v>76</v>
      </c>
      <c r="C116" s="28">
        <f t="shared" si="3"/>
        <v>7</v>
      </c>
      <c r="D116" s="28" t="str">
        <f t="shared" si="4"/>
        <v>20113</v>
      </c>
      <c r="E116" s="30">
        <v>0</v>
      </c>
      <c r="F116" s="30">
        <f>SUMIF([3]表三汇总表!$A$10:$A$607,A116,[3]表三汇总表!$D$10:$D$607)/10000</f>
        <v>0</v>
      </c>
      <c r="G116" s="25" t="e">
        <f t="shared" si="5"/>
        <v>#DIV/0!</v>
      </c>
      <c r="I116" s="4"/>
    </row>
    <row r="117" s="4" customFormat="1" ht="24.95" customHeight="1" spans="1:7">
      <c r="A117" s="26">
        <v>2011306</v>
      </c>
      <c r="B117" s="26" t="s">
        <v>77</v>
      </c>
      <c r="C117" s="28">
        <f t="shared" si="3"/>
        <v>7</v>
      </c>
      <c r="D117" s="28" t="str">
        <f t="shared" si="4"/>
        <v>20113</v>
      </c>
      <c r="E117" s="30">
        <v>0</v>
      </c>
      <c r="F117" s="30">
        <f>SUMIF([3]表三汇总表!$A$10:$A$607,A117,[3]表三汇总表!$D$10:$D$607)/10000</f>
        <v>0</v>
      </c>
      <c r="G117" s="25" t="e">
        <f t="shared" si="5"/>
        <v>#DIV/0!</v>
      </c>
    </row>
    <row r="118" ht="24.95" customHeight="1" spans="1:9">
      <c r="A118" s="26">
        <v>2011307</v>
      </c>
      <c r="B118" s="26" t="s">
        <v>78</v>
      </c>
      <c r="C118" s="28">
        <f t="shared" si="3"/>
        <v>7</v>
      </c>
      <c r="D118" s="28" t="str">
        <f t="shared" si="4"/>
        <v>20113</v>
      </c>
      <c r="E118" s="30">
        <v>0</v>
      </c>
      <c r="F118" s="30">
        <f>SUMIF([3]表三汇总表!$A$10:$A$607,A118,[3]表三汇总表!$D$10:$D$607)/10000</f>
        <v>0</v>
      </c>
      <c r="G118" s="25" t="e">
        <f t="shared" si="5"/>
        <v>#DIV/0!</v>
      </c>
      <c r="I118" s="4"/>
    </row>
    <row r="119" ht="24.95" customHeight="1" spans="1:9">
      <c r="A119" s="26">
        <v>2011308</v>
      </c>
      <c r="B119" s="26" t="s">
        <v>79</v>
      </c>
      <c r="C119" s="28">
        <f t="shared" si="3"/>
        <v>7</v>
      </c>
      <c r="D119" s="28" t="str">
        <f t="shared" si="4"/>
        <v>20113</v>
      </c>
      <c r="E119" s="30">
        <v>0</v>
      </c>
      <c r="F119" s="30">
        <f>SUMIF([3]表三汇总表!$A$10:$A$607,A119,[3]表三汇总表!$D$10:$D$607)/10000</f>
        <v>0</v>
      </c>
      <c r="G119" s="25" t="e">
        <f t="shared" si="5"/>
        <v>#DIV/0!</v>
      </c>
      <c r="I119" s="4"/>
    </row>
    <row r="120" ht="24.95" customHeight="1" spans="1:9">
      <c r="A120" s="26">
        <v>2011350</v>
      </c>
      <c r="B120" s="26" t="s">
        <v>19</v>
      </c>
      <c r="C120" s="28">
        <f t="shared" si="3"/>
        <v>7</v>
      </c>
      <c r="D120" s="28" t="str">
        <f t="shared" si="4"/>
        <v>20113</v>
      </c>
      <c r="E120" s="30">
        <v>0</v>
      </c>
      <c r="F120" s="30">
        <f>SUMIF([3]表三汇总表!$A$10:$A$607,A120,[3]表三汇总表!$D$10:$D$607)/10000</f>
        <v>0</v>
      </c>
      <c r="G120" s="25" t="e">
        <f t="shared" si="5"/>
        <v>#DIV/0!</v>
      </c>
      <c r="I120" s="4"/>
    </row>
    <row r="121" ht="24.95" customHeight="1" spans="1:9">
      <c r="A121" s="26">
        <v>2011399</v>
      </c>
      <c r="B121" s="26" t="s">
        <v>80</v>
      </c>
      <c r="C121" s="28">
        <f t="shared" si="3"/>
        <v>7</v>
      </c>
      <c r="D121" s="28" t="str">
        <f t="shared" si="4"/>
        <v>20113</v>
      </c>
      <c r="E121" s="30">
        <v>0</v>
      </c>
      <c r="F121" s="30">
        <f>SUMIF([3]表三汇总表!$A$10:$A$607,A121,[3]表三汇总表!$D$10:$D$607)/10000</f>
        <v>0</v>
      </c>
      <c r="G121" s="25" t="e">
        <f t="shared" si="5"/>
        <v>#DIV/0!</v>
      </c>
      <c r="I121" s="4"/>
    </row>
    <row r="122" ht="24.95" customHeight="1" spans="1:9">
      <c r="A122" s="26">
        <v>20114</v>
      </c>
      <c r="B122" s="27" t="s">
        <v>81</v>
      </c>
      <c r="C122" s="28">
        <f t="shared" si="3"/>
        <v>5</v>
      </c>
      <c r="D122" s="28" t="str">
        <f t="shared" si="4"/>
        <v/>
      </c>
      <c r="E122" s="30">
        <v>0</v>
      </c>
      <c r="F122" s="30">
        <f>SUM(F123:F133)</f>
        <v>0</v>
      </c>
      <c r="G122" s="25" t="e">
        <f t="shared" si="5"/>
        <v>#DIV/0!</v>
      </c>
      <c r="I122" s="4"/>
    </row>
    <row r="123" s="4" customFormat="1" ht="24.95" customHeight="1" spans="1:7">
      <c r="A123" s="26">
        <v>2011401</v>
      </c>
      <c r="B123" s="26" t="s">
        <v>10</v>
      </c>
      <c r="C123" s="28">
        <f t="shared" si="3"/>
        <v>7</v>
      </c>
      <c r="D123" s="28" t="str">
        <f t="shared" si="4"/>
        <v>20114</v>
      </c>
      <c r="E123" s="30">
        <v>0</v>
      </c>
      <c r="F123" s="30">
        <f>SUMIF([3]表三汇总表!$A$10:$A$607,A123,[3]表三汇总表!$D$10:$D$607)/10000</f>
        <v>0</v>
      </c>
      <c r="G123" s="25" t="e">
        <f t="shared" si="5"/>
        <v>#DIV/0!</v>
      </c>
    </row>
    <row r="124" ht="24.95" customHeight="1" spans="1:9">
      <c r="A124" s="26">
        <v>2011402</v>
      </c>
      <c r="B124" s="26" t="s">
        <v>11</v>
      </c>
      <c r="C124" s="28">
        <f t="shared" si="3"/>
        <v>7</v>
      </c>
      <c r="D124" s="28" t="str">
        <f t="shared" si="4"/>
        <v>20114</v>
      </c>
      <c r="E124" s="30">
        <v>0</v>
      </c>
      <c r="F124" s="30">
        <f>SUMIF([3]表三汇总表!$A$10:$A$607,A124,[3]表三汇总表!$D$10:$D$607)/10000</f>
        <v>0</v>
      </c>
      <c r="G124" s="25" t="e">
        <f t="shared" si="5"/>
        <v>#DIV/0!</v>
      </c>
      <c r="I124" s="4"/>
    </row>
    <row r="125" ht="24.95" customHeight="1" spans="1:9">
      <c r="A125" s="26">
        <v>2011403</v>
      </c>
      <c r="B125" s="26" t="s">
        <v>12</v>
      </c>
      <c r="C125" s="28">
        <f t="shared" si="3"/>
        <v>7</v>
      </c>
      <c r="D125" s="28" t="str">
        <f t="shared" si="4"/>
        <v>20114</v>
      </c>
      <c r="E125" s="30">
        <v>0</v>
      </c>
      <c r="F125" s="30">
        <f>SUMIF([3]表三汇总表!$A$10:$A$607,A125,[3]表三汇总表!$D$10:$D$607)/10000</f>
        <v>0</v>
      </c>
      <c r="G125" s="25" t="e">
        <f t="shared" si="5"/>
        <v>#DIV/0!</v>
      </c>
      <c r="I125" s="4"/>
    </row>
    <row r="126" s="4" customFormat="1" ht="24.95" customHeight="1" spans="1:7">
      <c r="A126" s="26">
        <v>2011404</v>
      </c>
      <c r="B126" s="26" t="s">
        <v>82</v>
      </c>
      <c r="C126" s="28">
        <f t="shared" si="3"/>
        <v>7</v>
      </c>
      <c r="D126" s="28" t="str">
        <f t="shared" si="4"/>
        <v>20114</v>
      </c>
      <c r="E126" s="30">
        <v>0</v>
      </c>
      <c r="F126" s="30">
        <f>SUMIF([3]表三汇总表!$A$10:$A$607,A126,[3]表三汇总表!$D$10:$D$607)/10000</f>
        <v>0</v>
      </c>
      <c r="G126" s="25" t="e">
        <f t="shared" si="5"/>
        <v>#DIV/0!</v>
      </c>
    </row>
    <row r="127" ht="24.95" customHeight="1" spans="1:9">
      <c r="A127" s="26">
        <v>2011405</v>
      </c>
      <c r="B127" s="26" t="s">
        <v>83</v>
      </c>
      <c r="C127" s="28">
        <f t="shared" si="3"/>
        <v>7</v>
      </c>
      <c r="D127" s="28" t="str">
        <f t="shared" si="4"/>
        <v>20114</v>
      </c>
      <c r="E127" s="30">
        <v>0</v>
      </c>
      <c r="F127" s="30">
        <f>SUMIF([3]表三汇总表!$A$10:$A$607,A127,[3]表三汇总表!$D$10:$D$607)/10000</f>
        <v>0</v>
      </c>
      <c r="G127" s="25" t="e">
        <f t="shared" si="5"/>
        <v>#DIV/0!</v>
      </c>
      <c r="I127" s="4"/>
    </row>
    <row r="128" ht="24.95" customHeight="1" spans="1:9">
      <c r="A128" s="26">
        <v>2011408</v>
      </c>
      <c r="B128" s="26" t="s">
        <v>84</v>
      </c>
      <c r="C128" s="28">
        <f t="shared" si="3"/>
        <v>7</v>
      </c>
      <c r="D128" s="28" t="str">
        <f t="shared" si="4"/>
        <v>20114</v>
      </c>
      <c r="E128" s="30">
        <v>0</v>
      </c>
      <c r="F128" s="30">
        <f>SUMIF([3]表三汇总表!$A$10:$A$607,A128,[3]表三汇总表!$D$10:$D$607)/10000</f>
        <v>0</v>
      </c>
      <c r="G128" s="25" t="e">
        <f t="shared" si="5"/>
        <v>#DIV/0!</v>
      </c>
      <c r="I128" s="4"/>
    </row>
    <row r="129" s="4" customFormat="1" ht="24.95" customHeight="1" spans="1:7">
      <c r="A129" s="26">
        <v>2011409</v>
      </c>
      <c r="B129" s="26" t="s">
        <v>85</v>
      </c>
      <c r="C129" s="28">
        <f t="shared" si="3"/>
        <v>7</v>
      </c>
      <c r="D129" s="28" t="str">
        <f t="shared" si="4"/>
        <v>20114</v>
      </c>
      <c r="E129" s="30">
        <v>0</v>
      </c>
      <c r="F129" s="30">
        <f>SUMIF([3]表三汇总表!$A$10:$A$607,A129,[3]表三汇总表!$D$10:$D$607)/10000</f>
        <v>0</v>
      </c>
      <c r="G129" s="25" t="e">
        <f t="shared" si="5"/>
        <v>#DIV/0!</v>
      </c>
    </row>
    <row r="130" ht="24.95" customHeight="1" spans="1:9">
      <c r="A130" s="26">
        <v>2011410</v>
      </c>
      <c r="B130" s="26" t="s">
        <v>86</v>
      </c>
      <c r="C130" s="28">
        <f t="shared" si="3"/>
        <v>7</v>
      </c>
      <c r="D130" s="28" t="str">
        <f t="shared" si="4"/>
        <v>20114</v>
      </c>
      <c r="E130" s="30">
        <v>0</v>
      </c>
      <c r="F130" s="30">
        <f>SUMIF([3]表三汇总表!$A$10:$A$607,A130,[3]表三汇总表!$D$10:$D$607)/10000</f>
        <v>0</v>
      </c>
      <c r="G130" s="25" t="e">
        <f t="shared" si="5"/>
        <v>#DIV/0!</v>
      </c>
      <c r="I130" s="4"/>
    </row>
    <row r="131" ht="24.95" customHeight="1" spans="1:9">
      <c r="A131" s="26">
        <v>2011411</v>
      </c>
      <c r="B131" s="26" t="s">
        <v>87</v>
      </c>
      <c r="C131" s="28">
        <f t="shared" si="3"/>
        <v>7</v>
      </c>
      <c r="D131" s="28" t="str">
        <f t="shared" si="4"/>
        <v>20114</v>
      </c>
      <c r="E131" s="30">
        <v>0</v>
      </c>
      <c r="F131" s="30">
        <f>SUMIF([3]表三汇总表!$A$10:$A$607,A131,[3]表三汇总表!$D$10:$D$607)/10000</f>
        <v>0</v>
      </c>
      <c r="G131" s="25" t="e">
        <f t="shared" si="5"/>
        <v>#DIV/0!</v>
      </c>
      <c r="I131" s="4"/>
    </row>
    <row r="132" ht="24.95" customHeight="1" spans="1:9">
      <c r="A132" s="26">
        <v>2011450</v>
      </c>
      <c r="B132" s="26" t="s">
        <v>19</v>
      </c>
      <c r="C132" s="28">
        <f t="shared" si="3"/>
        <v>7</v>
      </c>
      <c r="D132" s="28" t="str">
        <f t="shared" si="4"/>
        <v>20114</v>
      </c>
      <c r="E132" s="30">
        <v>0</v>
      </c>
      <c r="F132" s="30">
        <f>SUMIF([3]表三汇总表!$A$10:$A$607,A132,[3]表三汇总表!$D$10:$D$607)/10000</f>
        <v>0</v>
      </c>
      <c r="G132" s="25" t="e">
        <f t="shared" si="5"/>
        <v>#DIV/0!</v>
      </c>
      <c r="I132" s="4"/>
    </row>
    <row r="133" ht="24.95" customHeight="1" spans="1:9">
      <c r="A133" s="26">
        <v>2011499</v>
      </c>
      <c r="B133" s="26" t="s">
        <v>88</v>
      </c>
      <c r="C133" s="28">
        <f t="shared" si="3"/>
        <v>7</v>
      </c>
      <c r="D133" s="28" t="str">
        <f t="shared" si="4"/>
        <v>20114</v>
      </c>
      <c r="E133" s="30">
        <v>0</v>
      </c>
      <c r="F133" s="30">
        <f>SUMIF([3]表三汇总表!$A$10:$A$607,A133,[3]表三汇总表!$D$10:$D$607)/10000</f>
        <v>0</v>
      </c>
      <c r="G133" s="25" t="e">
        <f t="shared" si="5"/>
        <v>#DIV/0!</v>
      </c>
      <c r="I133" s="4"/>
    </row>
    <row r="134" ht="24.95" customHeight="1" spans="1:9">
      <c r="A134" s="26">
        <v>20123</v>
      </c>
      <c r="B134" s="27" t="s">
        <v>89</v>
      </c>
      <c r="C134" s="28">
        <f t="shared" ref="C134:C197" si="6">LEN(A134)</f>
        <v>5</v>
      </c>
      <c r="D134" s="28" t="str">
        <f t="shared" si="4"/>
        <v/>
      </c>
      <c r="E134" s="30">
        <v>0</v>
      </c>
      <c r="F134" s="30">
        <f>SUM(F135:F140)</f>
        <v>0</v>
      </c>
      <c r="G134" s="25" t="e">
        <f t="shared" si="5"/>
        <v>#DIV/0!</v>
      </c>
      <c r="I134" s="4"/>
    </row>
    <row r="135" ht="24.95" customHeight="1" spans="1:9">
      <c r="A135" s="26">
        <v>2012301</v>
      </c>
      <c r="B135" s="26" t="s">
        <v>10</v>
      </c>
      <c r="C135" s="28">
        <f t="shared" si="6"/>
        <v>7</v>
      </c>
      <c r="D135" s="28" t="str">
        <f t="shared" ref="D135:D198" si="7">IF(C135=5,"",MID(A135,1,5))</f>
        <v>20123</v>
      </c>
      <c r="E135" s="30">
        <v>0</v>
      </c>
      <c r="F135" s="30">
        <f>SUMIF([3]表三汇总表!$A$10:$A$607,A135,[3]表三汇总表!$D$10:$D$607)/10000</f>
        <v>0</v>
      </c>
      <c r="G135" s="25" t="e">
        <f t="shared" ref="G135:G198" si="8">(F135-E135)/E135*100</f>
        <v>#DIV/0!</v>
      </c>
      <c r="I135" s="4"/>
    </row>
    <row r="136" s="4" customFormat="1" ht="24.95" customHeight="1" spans="1:7">
      <c r="A136" s="26">
        <v>2012302</v>
      </c>
      <c r="B136" s="26" t="s">
        <v>11</v>
      </c>
      <c r="C136" s="28">
        <f t="shared" si="6"/>
        <v>7</v>
      </c>
      <c r="D136" s="28" t="str">
        <f t="shared" si="7"/>
        <v>20123</v>
      </c>
      <c r="E136" s="30">
        <v>0</v>
      </c>
      <c r="F136" s="30">
        <f>SUMIF([3]表三汇总表!$A$10:$A$607,A136,[3]表三汇总表!$D$10:$D$607)/10000</f>
        <v>0</v>
      </c>
      <c r="G136" s="25" t="e">
        <f t="shared" si="8"/>
        <v>#DIV/0!</v>
      </c>
    </row>
    <row r="137" s="5" customFormat="1" ht="24.95" customHeight="1" spans="1:9">
      <c r="A137" s="26">
        <v>2012303</v>
      </c>
      <c r="B137" s="26" t="s">
        <v>12</v>
      </c>
      <c r="C137" s="28">
        <f t="shared" si="6"/>
        <v>7</v>
      </c>
      <c r="D137" s="28" t="str">
        <f t="shared" si="7"/>
        <v>20123</v>
      </c>
      <c r="E137" s="30">
        <v>0</v>
      </c>
      <c r="F137" s="30">
        <f>SUMIF([3]表三汇总表!$A$10:$A$607,A137,[3]表三汇总表!$D$10:$D$607)/10000</f>
        <v>0</v>
      </c>
      <c r="G137" s="25" t="e">
        <f t="shared" si="8"/>
        <v>#DIV/0!</v>
      </c>
      <c r="I137" s="4"/>
    </row>
    <row r="138" ht="24.95" customHeight="1" spans="1:9">
      <c r="A138" s="26">
        <v>2012304</v>
      </c>
      <c r="B138" s="26" t="s">
        <v>90</v>
      </c>
      <c r="C138" s="28">
        <f t="shared" si="6"/>
        <v>7</v>
      </c>
      <c r="D138" s="28" t="str">
        <f t="shared" si="7"/>
        <v>20123</v>
      </c>
      <c r="E138" s="30">
        <v>0</v>
      </c>
      <c r="F138" s="30">
        <f>SUMIF([3]表三汇总表!$A$10:$A$607,A138,[3]表三汇总表!$D$10:$D$607)/10000</f>
        <v>0</v>
      </c>
      <c r="G138" s="25" t="e">
        <f t="shared" si="8"/>
        <v>#DIV/0!</v>
      </c>
      <c r="I138" s="4"/>
    </row>
    <row r="139" s="4" customFormat="1" ht="24.95" customHeight="1" spans="1:7">
      <c r="A139" s="26">
        <v>2012350</v>
      </c>
      <c r="B139" s="26" t="s">
        <v>19</v>
      </c>
      <c r="C139" s="28">
        <f t="shared" si="6"/>
        <v>7</v>
      </c>
      <c r="D139" s="28" t="str">
        <f t="shared" si="7"/>
        <v>20123</v>
      </c>
      <c r="E139" s="30">
        <v>0</v>
      </c>
      <c r="F139" s="30">
        <f>SUMIF([3]表三汇总表!$A$10:$A$607,A139,[3]表三汇总表!$D$10:$D$607)/10000</f>
        <v>0</v>
      </c>
      <c r="G139" s="25" t="e">
        <f t="shared" si="8"/>
        <v>#DIV/0!</v>
      </c>
    </row>
    <row r="140" s="4" customFormat="1" ht="24.95" customHeight="1" spans="1:7">
      <c r="A140" s="26">
        <v>2012399</v>
      </c>
      <c r="B140" s="26" t="s">
        <v>91</v>
      </c>
      <c r="C140" s="28">
        <f t="shared" si="6"/>
        <v>7</v>
      </c>
      <c r="D140" s="28" t="str">
        <f t="shared" si="7"/>
        <v>20123</v>
      </c>
      <c r="E140" s="30">
        <v>0</v>
      </c>
      <c r="F140" s="30">
        <f>SUMIF([3]表三汇总表!$A$10:$A$607,A140,[3]表三汇总表!$D$10:$D$607)/10000</f>
        <v>0</v>
      </c>
      <c r="G140" s="25" t="e">
        <f t="shared" si="8"/>
        <v>#DIV/0!</v>
      </c>
    </row>
    <row r="141" ht="24.95" customHeight="1" spans="1:9">
      <c r="A141" s="26">
        <v>20125</v>
      </c>
      <c r="B141" s="27" t="s">
        <v>92</v>
      </c>
      <c r="C141" s="28">
        <f t="shared" si="6"/>
        <v>5</v>
      </c>
      <c r="D141" s="28" t="str">
        <f t="shared" si="7"/>
        <v/>
      </c>
      <c r="E141" s="30">
        <v>0</v>
      </c>
      <c r="F141" s="30">
        <f>SUM(F142:F148)</f>
        <v>0</v>
      </c>
      <c r="G141" s="25" t="e">
        <f t="shared" si="8"/>
        <v>#DIV/0!</v>
      </c>
      <c r="I141" s="4"/>
    </row>
    <row r="142" ht="24.95" customHeight="1" spans="1:9">
      <c r="A142" s="26">
        <v>2012501</v>
      </c>
      <c r="B142" s="26" t="s">
        <v>10</v>
      </c>
      <c r="C142" s="28">
        <f t="shared" si="6"/>
        <v>7</v>
      </c>
      <c r="D142" s="28" t="str">
        <f t="shared" si="7"/>
        <v>20125</v>
      </c>
      <c r="E142" s="30">
        <v>0</v>
      </c>
      <c r="F142" s="30">
        <f>SUMIF([3]表三汇总表!$A$10:$A$607,A142,[3]表三汇总表!$D$10:$D$607)/10000</f>
        <v>0</v>
      </c>
      <c r="G142" s="25" t="e">
        <f t="shared" si="8"/>
        <v>#DIV/0!</v>
      </c>
      <c r="I142" s="4"/>
    </row>
    <row r="143" s="4" customFormat="1" ht="24.95" customHeight="1" spans="1:7">
      <c r="A143" s="26">
        <v>2012502</v>
      </c>
      <c r="B143" s="26" t="s">
        <v>11</v>
      </c>
      <c r="C143" s="28">
        <f t="shared" si="6"/>
        <v>7</v>
      </c>
      <c r="D143" s="28" t="str">
        <f t="shared" si="7"/>
        <v>20125</v>
      </c>
      <c r="E143" s="30">
        <v>0</v>
      </c>
      <c r="F143" s="30">
        <f>SUMIF([3]表三汇总表!$A$10:$A$607,A143,[3]表三汇总表!$D$10:$D$607)/10000</f>
        <v>0</v>
      </c>
      <c r="G143" s="25" t="e">
        <f t="shared" si="8"/>
        <v>#DIV/0!</v>
      </c>
    </row>
    <row r="144" ht="24.95" customHeight="1" spans="1:9">
      <c r="A144" s="26">
        <v>2012503</v>
      </c>
      <c r="B144" s="26" t="s">
        <v>12</v>
      </c>
      <c r="C144" s="28">
        <f t="shared" si="6"/>
        <v>7</v>
      </c>
      <c r="D144" s="28" t="str">
        <f t="shared" si="7"/>
        <v>20125</v>
      </c>
      <c r="E144" s="30">
        <v>0</v>
      </c>
      <c r="F144" s="30">
        <f>SUMIF([3]表三汇总表!$A$10:$A$607,A144,[3]表三汇总表!$D$10:$D$607)/10000</f>
        <v>0</v>
      </c>
      <c r="G144" s="25" t="e">
        <f t="shared" si="8"/>
        <v>#DIV/0!</v>
      </c>
      <c r="I144" s="4"/>
    </row>
    <row r="145" ht="24.95" customHeight="1" spans="1:9">
      <c r="A145" s="26">
        <v>2012504</v>
      </c>
      <c r="B145" s="26" t="s">
        <v>93</v>
      </c>
      <c r="C145" s="28">
        <f t="shared" si="6"/>
        <v>7</v>
      </c>
      <c r="D145" s="28" t="str">
        <f t="shared" si="7"/>
        <v>20125</v>
      </c>
      <c r="E145" s="30">
        <v>0</v>
      </c>
      <c r="F145" s="30">
        <f>SUMIF([3]表三汇总表!$A$10:$A$607,A145,[3]表三汇总表!$D$10:$D$607)/10000</f>
        <v>0</v>
      </c>
      <c r="G145" s="25" t="e">
        <f t="shared" si="8"/>
        <v>#DIV/0!</v>
      </c>
      <c r="I145" s="4"/>
    </row>
    <row r="146" ht="24.95" customHeight="1" spans="1:9">
      <c r="A146" s="26">
        <v>2012505</v>
      </c>
      <c r="B146" s="26" t="s">
        <v>94</v>
      </c>
      <c r="C146" s="28">
        <f t="shared" si="6"/>
        <v>7</v>
      </c>
      <c r="D146" s="28" t="str">
        <f t="shared" si="7"/>
        <v>20125</v>
      </c>
      <c r="E146" s="30">
        <v>0</v>
      </c>
      <c r="F146" s="30">
        <f>SUMIF([3]表三汇总表!$A$10:$A$607,A146,[3]表三汇总表!$D$10:$D$607)/10000</f>
        <v>0</v>
      </c>
      <c r="G146" s="25" t="e">
        <f t="shared" si="8"/>
        <v>#DIV/0!</v>
      </c>
      <c r="I146" s="4"/>
    </row>
    <row r="147" ht="24.95" customHeight="1" spans="1:9">
      <c r="A147" s="26">
        <v>2012550</v>
      </c>
      <c r="B147" s="26" t="s">
        <v>19</v>
      </c>
      <c r="C147" s="28">
        <f t="shared" si="6"/>
        <v>7</v>
      </c>
      <c r="D147" s="28" t="str">
        <f t="shared" si="7"/>
        <v>20125</v>
      </c>
      <c r="E147" s="30">
        <v>0</v>
      </c>
      <c r="F147" s="30">
        <f>SUMIF([3]表三汇总表!$A$10:$A$607,A147,[3]表三汇总表!$D$10:$D$607)/10000</f>
        <v>0</v>
      </c>
      <c r="G147" s="25" t="e">
        <f t="shared" si="8"/>
        <v>#DIV/0!</v>
      </c>
      <c r="I147" s="4"/>
    </row>
    <row r="148" ht="24.95" customHeight="1" spans="1:9">
      <c r="A148" s="26">
        <v>2012599</v>
      </c>
      <c r="B148" s="26" t="s">
        <v>95</v>
      </c>
      <c r="C148" s="28">
        <f t="shared" si="6"/>
        <v>7</v>
      </c>
      <c r="D148" s="28" t="str">
        <f t="shared" si="7"/>
        <v>20125</v>
      </c>
      <c r="E148" s="30">
        <v>0</v>
      </c>
      <c r="F148" s="30">
        <f>SUMIF([3]表三汇总表!$A$10:$A$607,A148,[3]表三汇总表!$D$10:$D$607)/10000</f>
        <v>0</v>
      </c>
      <c r="G148" s="25" t="e">
        <f t="shared" si="8"/>
        <v>#DIV/0!</v>
      </c>
      <c r="I148" s="4"/>
    </row>
    <row r="149" s="4" customFormat="1" ht="24.95" customHeight="1" spans="1:7">
      <c r="A149" s="26">
        <v>20126</v>
      </c>
      <c r="B149" s="27" t="s">
        <v>96</v>
      </c>
      <c r="C149" s="28">
        <f t="shared" si="6"/>
        <v>5</v>
      </c>
      <c r="D149" s="28" t="str">
        <f t="shared" si="7"/>
        <v/>
      </c>
      <c r="E149" s="29">
        <v>200</v>
      </c>
      <c r="F149" s="29">
        <f>SUM(F150:F154)</f>
        <v>228.22514</v>
      </c>
      <c r="G149" s="25">
        <f t="shared" si="8"/>
        <v>14.11257</v>
      </c>
    </row>
    <row r="150" ht="24.95" customHeight="1" spans="1:9">
      <c r="A150" s="26">
        <v>2012601</v>
      </c>
      <c r="B150" s="26" t="s">
        <v>10</v>
      </c>
      <c r="C150" s="28">
        <f t="shared" si="6"/>
        <v>7</v>
      </c>
      <c r="D150" s="28" t="str">
        <f t="shared" si="7"/>
        <v>20126</v>
      </c>
      <c r="E150" s="30">
        <v>200</v>
      </c>
      <c r="F150" s="30">
        <f>SUMIF([3]表三汇总表!$A$10:$A$607,A150,[3]表三汇总表!$D$10:$D$607)/10000</f>
        <v>228.22514</v>
      </c>
      <c r="G150" s="25">
        <f t="shared" si="8"/>
        <v>14.11257</v>
      </c>
      <c r="I150" s="4"/>
    </row>
    <row r="151" ht="24.95" customHeight="1" spans="1:9">
      <c r="A151" s="26">
        <v>2012602</v>
      </c>
      <c r="B151" s="26" t="s">
        <v>11</v>
      </c>
      <c r="C151" s="28">
        <f t="shared" si="6"/>
        <v>7</v>
      </c>
      <c r="D151" s="28" t="str">
        <f t="shared" si="7"/>
        <v>20126</v>
      </c>
      <c r="E151" s="30">
        <v>0</v>
      </c>
      <c r="F151" s="30">
        <f>SUMIF([3]表三汇总表!$A$10:$A$607,A151,[3]表三汇总表!$D$10:$D$607)/10000</f>
        <v>0</v>
      </c>
      <c r="G151" s="25" t="e">
        <f t="shared" si="8"/>
        <v>#DIV/0!</v>
      </c>
      <c r="I151" s="4"/>
    </row>
    <row r="152" ht="24.95" customHeight="1" spans="1:9">
      <c r="A152" s="26">
        <v>2012603</v>
      </c>
      <c r="B152" s="26" t="s">
        <v>12</v>
      </c>
      <c r="C152" s="28">
        <f t="shared" si="6"/>
        <v>7</v>
      </c>
      <c r="D152" s="28" t="str">
        <f t="shared" si="7"/>
        <v>20126</v>
      </c>
      <c r="E152" s="30">
        <v>0</v>
      </c>
      <c r="F152" s="30">
        <f>SUMIF([3]表三汇总表!$A$10:$A$607,A152,[3]表三汇总表!$D$10:$D$607)/10000</f>
        <v>0</v>
      </c>
      <c r="G152" s="25" t="e">
        <f t="shared" si="8"/>
        <v>#DIV/0!</v>
      </c>
      <c r="I152" s="4"/>
    </row>
    <row r="153" s="4" customFormat="1" ht="24.95" customHeight="1" spans="1:7">
      <c r="A153" s="26">
        <v>2012604</v>
      </c>
      <c r="B153" s="26" t="s">
        <v>97</v>
      </c>
      <c r="C153" s="28">
        <f t="shared" si="6"/>
        <v>7</v>
      </c>
      <c r="D153" s="28" t="str">
        <f t="shared" si="7"/>
        <v>20126</v>
      </c>
      <c r="E153" s="30">
        <v>0</v>
      </c>
      <c r="F153" s="30">
        <f>SUMIF([3]表三汇总表!$A$10:$A$607,A153,[3]表三汇总表!$D$10:$D$607)/10000</f>
        <v>0</v>
      </c>
      <c r="G153" s="25" t="e">
        <f t="shared" si="8"/>
        <v>#DIV/0!</v>
      </c>
    </row>
    <row r="154" ht="24.95" customHeight="1" spans="1:9">
      <c r="A154" s="26">
        <v>2012699</v>
      </c>
      <c r="B154" s="26" t="s">
        <v>98</v>
      </c>
      <c r="C154" s="28">
        <f t="shared" si="6"/>
        <v>7</v>
      </c>
      <c r="D154" s="28" t="str">
        <f t="shared" si="7"/>
        <v>20126</v>
      </c>
      <c r="E154" s="30">
        <v>0</v>
      </c>
      <c r="F154" s="30">
        <f>SUMIF([3]表三汇总表!$A$10:$A$607,A154,[3]表三汇总表!$D$10:$D$607)/10000</f>
        <v>0</v>
      </c>
      <c r="G154" s="25" t="e">
        <f t="shared" si="8"/>
        <v>#DIV/0!</v>
      </c>
      <c r="I154" s="4"/>
    </row>
    <row r="155" s="4" customFormat="1" ht="24.95" customHeight="1" spans="1:7">
      <c r="A155" s="26">
        <v>20128</v>
      </c>
      <c r="B155" s="27" t="s">
        <v>99</v>
      </c>
      <c r="C155" s="28">
        <f t="shared" si="6"/>
        <v>5</v>
      </c>
      <c r="D155" s="28" t="str">
        <f t="shared" si="7"/>
        <v/>
      </c>
      <c r="E155" s="29">
        <v>80</v>
      </c>
      <c r="F155" s="29">
        <f>SUM(F156:F161)</f>
        <v>106.41077</v>
      </c>
      <c r="G155" s="25">
        <f t="shared" si="8"/>
        <v>33.0134625</v>
      </c>
    </row>
    <row r="156" ht="24.95" customHeight="1" spans="1:9">
      <c r="A156" s="26">
        <v>2012801</v>
      </c>
      <c r="B156" s="26" t="s">
        <v>10</v>
      </c>
      <c r="C156" s="28">
        <f t="shared" si="6"/>
        <v>7</v>
      </c>
      <c r="D156" s="28" t="str">
        <f t="shared" si="7"/>
        <v>20128</v>
      </c>
      <c r="E156" s="30">
        <v>80</v>
      </c>
      <c r="F156" s="30">
        <f>SUMIF([3]表三汇总表!$A$10:$A$607,A156,[3]表三汇总表!$D$10:$D$607)/10000</f>
        <v>106.41077</v>
      </c>
      <c r="G156" s="25">
        <f t="shared" si="8"/>
        <v>33.0134625</v>
      </c>
      <c r="I156" s="4"/>
    </row>
    <row r="157" s="4" customFormat="1" ht="24.95" customHeight="1" spans="1:7">
      <c r="A157" s="26">
        <v>2012802</v>
      </c>
      <c r="B157" s="26" t="s">
        <v>11</v>
      </c>
      <c r="C157" s="28">
        <f t="shared" si="6"/>
        <v>7</v>
      </c>
      <c r="D157" s="28" t="str">
        <f t="shared" si="7"/>
        <v>20128</v>
      </c>
      <c r="E157" s="30">
        <v>0</v>
      </c>
      <c r="F157" s="30">
        <f>SUMIF([3]表三汇总表!$A$10:$A$607,A157,[3]表三汇总表!$D$10:$D$607)/10000</f>
        <v>0</v>
      </c>
      <c r="G157" s="25" t="e">
        <f t="shared" si="8"/>
        <v>#DIV/0!</v>
      </c>
    </row>
    <row r="158" ht="24.95" customHeight="1" spans="1:9">
      <c r="A158" s="26">
        <v>2012803</v>
      </c>
      <c r="B158" s="26" t="s">
        <v>12</v>
      </c>
      <c r="C158" s="28">
        <f t="shared" si="6"/>
        <v>7</v>
      </c>
      <c r="D158" s="28" t="str">
        <f t="shared" si="7"/>
        <v>20128</v>
      </c>
      <c r="E158" s="30">
        <v>0</v>
      </c>
      <c r="F158" s="30">
        <f>SUMIF([3]表三汇总表!$A$10:$A$607,A158,[3]表三汇总表!$D$10:$D$607)/10000</f>
        <v>0</v>
      </c>
      <c r="G158" s="25" t="e">
        <f t="shared" si="8"/>
        <v>#DIV/0!</v>
      </c>
      <c r="I158" s="4"/>
    </row>
    <row r="159" ht="24.95" customHeight="1" spans="1:9">
      <c r="A159" s="26">
        <v>2012804</v>
      </c>
      <c r="B159" s="26" t="s">
        <v>24</v>
      </c>
      <c r="C159" s="28">
        <f t="shared" si="6"/>
        <v>7</v>
      </c>
      <c r="D159" s="28" t="str">
        <f t="shared" si="7"/>
        <v>20128</v>
      </c>
      <c r="E159" s="30">
        <v>0</v>
      </c>
      <c r="F159" s="30">
        <f>SUMIF([3]表三汇总表!$A$10:$A$607,A159,[3]表三汇总表!$D$10:$D$607)/10000</f>
        <v>0</v>
      </c>
      <c r="G159" s="25" t="e">
        <f t="shared" si="8"/>
        <v>#DIV/0!</v>
      </c>
      <c r="I159" s="4"/>
    </row>
    <row r="160" ht="24.95" customHeight="1" spans="1:9">
      <c r="A160" s="26">
        <v>2012850</v>
      </c>
      <c r="B160" s="26" t="s">
        <v>19</v>
      </c>
      <c r="C160" s="28">
        <f t="shared" si="6"/>
        <v>7</v>
      </c>
      <c r="D160" s="28" t="str">
        <f t="shared" si="7"/>
        <v>20128</v>
      </c>
      <c r="E160" s="30">
        <v>0</v>
      </c>
      <c r="F160" s="30">
        <f>SUMIF([3]表三汇总表!$A$10:$A$607,A160,[3]表三汇总表!$D$10:$D$607)/10000</f>
        <v>0</v>
      </c>
      <c r="G160" s="25" t="e">
        <f t="shared" si="8"/>
        <v>#DIV/0!</v>
      </c>
      <c r="I160" s="4"/>
    </row>
    <row r="161" s="4" customFormat="1" ht="24.95" customHeight="1" spans="1:7">
      <c r="A161" s="26">
        <v>2012899</v>
      </c>
      <c r="B161" s="26" t="s">
        <v>100</v>
      </c>
      <c r="C161" s="28">
        <f t="shared" si="6"/>
        <v>7</v>
      </c>
      <c r="D161" s="28" t="str">
        <f t="shared" si="7"/>
        <v>20128</v>
      </c>
      <c r="E161" s="30">
        <v>0</v>
      </c>
      <c r="F161" s="30">
        <f>SUMIF([3]表三汇总表!$A$10:$A$607,A161,[3]表三汇总表!$D$10:$D$607)/10000</f>
        <v>0</v>
      </c>
      <c r="G161" s="25" t="e">
        <f t="shared" si="8"/>
        <v>#DIV/0!</v>
      </c>
    </row>
    <row r="162" ht="24.95" customHeight="1" spans="1:9">
      <c r="A162" s="26">
        <v>20129</v>
      </c>
      <c r="B162" s="27" t="s">
        <v>101</v>
      </c>
      <c r="C162" s="28">
        <f t="shared" si="6"/>
        <v>5</v>
      </c>
      <c r="D162" s="28" t="str">
        <f t="shared" si="7"/>
        <v/>
      </c>
      <c r="E162" s="30">
        <v>1887</v>
      </c>
      <c r="F162" s="30">
        <f>SUM(F163:F168)</f>
        <v>1841.317852</v>
      </c>
      <c r="G162" s="25">
        <f t="shared" si="8"/>
        <v>-2.4208875463699</v>
      </c>
      <c r="I162" s="4"/>
    </row>
    <row r="163" ht="24.95" customHeight="1" spans="1:9">
      <c r="A163" s="26">
        <v>2012901</v>
      </c>
      <c r="B163" s="26" t="s">
        <v>10</v>
      </c>
      <c r="C163" s="28">
        <f t="shared" si="6"/>
        <v>7</v>
      </c>
      <c r="D163" s="28" t="str">
        <f t="shared" si="7"/>
        <v>20129</v>
      </c>
      <c r="E163" s="30">
        <v>1887</v>
      </c>
      <c r="F163" s="30">
        <f>SUMIF([3]表三汇总表!$A$10:$A$607,A163,[3]表三汇总表!$D$10:$D$607)/10000</f>
        <v>1841.317852</v>
      </c>
      <c r="G163" s="25">
        <f t="shared" si="8"/>
        <v>-2.4208875463699</v>
      </c>
      <c r="I163" s="4"/>
    </row>
    <row r="164" ht="24.95" customHeight="1" spans="1:9">
      <c r="A164" s="26">
        <v>2012902</v>
      </c>
      <c r="B164" s="26" t="s">
        <v>11</v>
      </c>
      <c r="C164" s="28">
        <f t="shared" si="6"/>
        <v>7</v>
      </c>
      <c r="D164" s="28" t="str">
        <f t="shared" si="7"/>
        <v>20129</v>
      </c>
      <c r="E164" s="30">
        <v>0</v>
      </c>
      <c r="F164" s="30">
        <f>SUMIF([3]表三汇总表!$A$10:$A$607,A164,[3]表三汇总表!$D$10:$D$607)/10000</f>
        <v>0</v>
      </c>
      <c r="G164" s="25" t="e">
        <f t="shared" si="8"/>
        <v>#DIV/0!</v>
      </c>
      <c r="I164" s="4"/>
    </row>
    <row r="165" ht="24.95" customHeight="1" spans="1:9">
      <c r="A165" s="26">
        <v>2012903</v>
      </c>
      <c r="B165" s="26" t="s">
        <v>12</v>
      </c>
      <c r="C165" s="28">
        <f t="shared" si="6"/>
        <v>7</v>
      </c>
      <c r="D165" s="28" t="str">
        <f t="shared" si="7"/>
        <v>20129</v>
      </c>
      <c r="E165" s="30">
        <v>0</v>
      </c>
      <c r="F165" s="30">
        <f>SUMIF([3]表三汇总表!$A$10:$A$607,A165,[3]表三汇总表!$D$10:$D$607)/10000</f>
        <v>0</v>
      </c>
      <c r="G165" s="25" t="e">
        <f t="shared" si="8"/>
        <v>#DIV/0!</v>
      </c>
      <c r="I165" s="4"/>
    </row>
    <row r="166" ht="24.95" customHeight="1" spans="1:9">
      <c r="A166" s="26">
        <v>2012906</v>
      </c>
      <c r="B166" s="26" t="s">
        <v>102</v>
      </c>
      <c r="C166" s="28">
        <f t="shared" si="6"/>
        <v>7</v>
      </c>
      <c r="D166" s="28" t="str">
        <f t="shared" si="7"/>
        <v>20129</v>
      </c>
      <c r="E166" s="30">
        <v>0</v>
      </c>
      <c r="F166" s="30">
        <f>SUMIF([3]表三汇总表!$A$10:$A$607,A166,[3]表三汇总表!$D$10:$D$607)/10000</f>
        <v>0</v>
      </c>
      <c r="G166" s="25" t="e">
        <f t="shared" si="8"/>
        <v>#DIV/0!</v>
      </c>
      <c r="I166" s="4"/>
    </row>
    <row r="167" s="4" customFormat="1" ht="24.95" customHeight="1" spans="1:7">
      <c r="A167" s="26">
        <v>2012950</v>
      </c>
      <c r="B167" s="26" t="s">
        <v>19</v>
      </c>
      <c r="C167" s="28">
        <f t="shared" si="6"/>
        <v>7</v>
      </c>
      <c r="D167" s="28" t="str">
        <f t="shared" si="7"/>
        <v>20129</v>
      </c>
      <c r="E167" s="30">
        <v>0</v>
      </c>
      <c r="F167" s="30">
        <f>SUMIF([3]表三汇总表!$A$10:$A$607,A167,[3]表三汇总表!$D$10:$D$607)/10000</f>
        <v>0</v>
      </c>
      <c r="G167" s="25" t="e">
        <f t="shared" si="8"/>
        <v>#DIV/0!</v>
      </c>
    </row>
    <row r="168" ht="24.95" customHeight="1" spans="1:9">
      <c r="A168" s="26">
        <v>2012999</v>
      </c>
      <c r="B168" s="26" t="s">
        <v>103</v>
      </c>
      <c r="C168" s="28">
        <f t="shared" si="6"/>
        <v>7</v>
      </c>
      <c r="D168" s="28" t="str">
        <f t="shared" si="7"/>
        <v>20129</v>
      </c>
      <c r="E168" s="30">
        <v>0</v>
      </c>
      <c r="F168" s="30">
        <f>SUMIF([3]表三汇总表!$A$10:$A$607,A168,[3]表三汇总表!$D$10:$D$607)/10000</f>
        <v>0</v>
      </c>
      <c r="G168" s="25" t="e">
        <f t="shared" si="8"/>
        <v>#DIV/0!</v>
      </c>
      <c r="I168" s="4"/>
    </row>
    <row r="169" s="4" customFormat="1" ht="24.95" customHeight="1" spans="1:7">
      <c r="A169" s="26">
        <v>20131</v>
      </c>
      <c r="B169" s="27" t="s">
        <v>104</v>
      </c>
      <c r="C169" s="28">
        <f t="shared" si="6"/>
        <v>5</v>
      </c>
      <c r="D169" s="28" t="str">
        <f t="shared" si="7"/>
        <v/>
      </c>
      <c r="E169" s="29">
        <v>1024</v>
      </c>
      <c r="F169" s="29">
        <f>SUM(F170:F175)</f>
        <v>1000.695556</v>
      </c>
      <c r="G169" s="25">
        <f t="shared" si="8"/>
        <v>-2.27582460937501</v>
      </c>
    </row>
    <row r="170" s="4" customFormat="1" ht="24.95" customHeight="1" spans="1:7">
      <c r="A170" s="26">
        <v>2013101</v>
      </c>
      <c r="B170" s="26" t="s">
        <v>10</v>
      </c>
      <c r="C170" s="28">
        <f t="shared" si="6"/>
        <v>7</v>
      </c>
      <c r="D170" s="28" t="str">
        <f t="shared" si="7"/>
        <v>20131</v>
      </c>
      <c r="E170" s="30">
        <v>1024</v>
      </c>
      <c r="F170" s="30">
        <f>SUMIF([3]表三汇总表!$A$10:$A$607,A170,[3]表三汇总表!$D$10:$D$607)/10000</f>
        <v>1000.695556</v>
      </c>
      <c r="G170" s="25">
        <f t="shared" si="8"/>
        <v>-2.27582460937501</v>
      </c>
    </row>
    <row r="171" ht="24.95" customHeight="1" spans="1:9">
      <c r="A171" s="26">
        <v>2013102</v>
      </c>
      <c r="B171" s="26" t="s">
        <v>11</v>
      </c>
      <c r="C171" s="28">
        <f t="shared" si="6"/>
        <v>7</v>
      </c>
      <c r="D171" s="28" t="str">
        <f t="shared" si="7"/>
        <v>20131</v>
      </c>
      <c r="E171" s="30">
        <v>0</v>
      </c>
      <c r="F171" s="30">
        <f>SUMIF([3]表三汇总表!$A$10:$A$607,A171,[3]表三汇总表!$D$10:$D$607)/10000</f>
        <v>0</v>
      </c>
      <c r="G171" s="25" t="e">
        <f t="shared" si="8"/>
        <v>#DIV/0!</v>
      </c>
      <c r="I171" s="4"/>
    </row>
    <row r="172" ht="24.95" customHeight="1" spans="1:9">
      <c r="A172" s="26">
        <v>2013103</v>
      </c>
      <c r="B172" s="26" t="s">
        <v>12</v>
      </c>
      <c r="C172" s="28">
        <f t="shared" si="6"/>
        <v>7</v>
      </c>
      <c r="D172" s="28" t="str">
        <f t="shared" si="7"/>
        <v>20131</v>
      </c>
      <c r="E172" s="30">
        <v>0</v>
      </c>
      <c r="F172" s="30">
        <f>SUMIF([3]表三汇总表!$A$10:$A$607,A172,[3]表三汇总表!$D$10:$D$607)/10000</f>
        <v>0</v>
      </c>
      <c r="G172" s="25" t="e">
        <f t="shared" si="8"/>
        <v>#DIV/0!</v>
      </c>
      <c r="I172" s="4"/>
    </row>
    <row r="173" ht="24.95" customHeight="1" spans="1:9">
      <c r="A173" s="26">
        <v>2013105</v>
      </c>
      <c r="B173" s="26" t="s">
        <v>105</v>
      </c>
      <c r="C173" s="28">
        <f t="shared" si="6"/>
        <v>7</v>
      </c>
      <c r="D173" s="28" t="str">
        <f t="shared" si="7"/>
        <v>20131</v>
      </c>
      <c r="E173" s="30">
        <v>0</v>
      </c>
      <c r="F173" s="30">
        <f>SUMIF([3]表三汇总表!$A$10:$A$607,A173,[3]表三汇总表!$D$10:$D$607)/10000</f>
        <v>0</v>
      </c>
      <c r="G173" s="25" t="e">
        <f t="shared" si="8"/>
        <v>#DIV/0!</v>
      </c>
      <c r="I173" s="4"/>
    </row>
    <row r="174" s="4" customFormat="1" ht="24.95" customHeight="1" spans="1:7">
      <c r="A174" s="26">
        <v>2013150</v>
      </c>
      <c r="B174" s="26" t="s">
        <v>19</v>
      </c>
      <c r="C174" s="28">
        <f t="shared" si="6"/>
        <v>7</v>
      </c>
      <c r="D174" s="28" t="str">
        <f t="shared" si="7"/>
        <v>20131</v>
      </c>
      <c r="E174" s="30">
        <v>0</v>
      </c>
      <c r="F174" s="30">
        <f>SUMIF([3]表三汇总表!$A$10:$A$607,A174,[3]表三汇总表!$D$10:$D$607)/10000</f>
        <v>0</v>
      </c>
      <c r="G174" s="25" t="e">
        <f t="shared" si="8"/>
        <v>#DIV/0!</v>
      </c>
    </row>
    <row r="175" ht="24.95" customHeight="1" spans="1:9">
      <c r="A175" s="26">
        <v>2013199</v>
      </c>
      <c r="B175" s="26" t="s">
        <v>106</v>
      </c>
      <c r="C175" s="28">
        <f t="shared" si="6"/>
        <v>7</v>
      </c>
      <c r="D175" s="28" t="str">
        <f t="shared" si="7"/>
        <v>20131</v>
      </c>
      <c r="E175" s="30">
        <v>0</v>
      </c>
      <c r="F175" s="30">
        <f>SUMIF([3]表三汇总表!$A$10:$A$607,A175,[3]表三汇总表!$D$10:$D$607)/10000</f>
        <v>0</v>
      </c>
      <c r="G175" s="25" t="e">
        <f t="shared" si="8"/>
        <v>#DIV/0!</v>
      </c>
      <c r="I175" s="4"/>
    </row>
    <row r="176" ht="24.95" customHeight="1" spans="1:9">
      <c r="A176" s="26">
        <v>20132</v>
      </c>
      <c r="B176" s="27" t="s">
        <v>107</v>
      </c>
      <c r="C176" s="28">
        <f t="shared" si="6"/>
        <v>5</v>
      </c>
      <c r="D176" s="28" t="str">
        <f t="shared" si="7"/>
        <v/>
      </c>
      <c r="E176" s="30">
        <v>3101</v>
      </c>
      <c r="F176" s="30">
        <f>SUM(F177:F182)</f>
        <v>2908.744544</v>
      </c>
      <c r="G176" s="25">
        <f t="shared" si="8"/>
        <v>-6.19978897129958</v>
      </c>
      <c r="I176" s="4"/>
    </row>
    <row r="177" ht="24.95" customHeight="1" spans="1:9">
      <c r="A177" s="26">
        <v>2013201</v>
      </c>
      <c r="B177" s="26" t="s">
        <v>10</v>
      </c>
      <c r="C177" s="28">
        <f t="shared" si="6"/>
        <v>7</v>
      </c>
      <c r="D177" s="28" t="str">
        <f t="shared" si="7"/>
        <v>20132</v>
      </c>
      <c r="E177" s="30">
        <v>3101</v>
      </c>
      <c r="F177" s="30">
        <f>SUMIF([3]表三汇总表!$A$10:$A$607,A177,[3]表三汇总表!$D$10:$D$607)/10000</f>
        <v>2908.744544</v>
      </c>
      <c r="G177" s="25">
        <f t="shared" si="8"/>
        <v>-6.19978897129958</v>
      </c>
      <c r="I177" s="4"/>
    </row>
    <row r="178" s="4" customFormat="1" ht="24.95" customHeight="1" spans="1:7">
      <c r="A178" s="26">
        <v>2013202</v>
      </c>
      <c r="B178" s="26" t="s">
        <v>11</v>
      </c>
      <c r="C178" s="28">
        <f t="shared" si="6"/>
        <v>7</v>
      </c>
      <c r="D178" s="28" t="str">
        <f t="shared" si="7"/>
        <v>20132</v>
      </c>
      <c r="E178" s="30">
        <v>0</v>
      </c>
      <c r="F178" s="30">
        <f>SUMIF([3]表三汇总表!$A$10:$A$607,A178,[3]表三汇总表!$D$10:$D$607)/10000</f>
        <v>0</v>
      </c>
      <c r="G178" s="25" t="e">
        <f t="shared" si="8"/>
        <v>#DIV/0!</v>
      </c>
    </row>
    <row r="179" ht="24.95" customHeight="1" spans="1:9">
      <c r="A179" s="26">
        <v>2013203</v>
      </c>
      <c r="B179" s="26" t="s">
        <v>12</v>
      </c>
      <c r="C179" s="28">
        <f t="shared" si="6"/>
        <v>7</v>
      </c>
      <c r="D179" s="28" t="str">
        <f t="shared" si="7"/>
        <v>20132</v>
      </c>
      <c r="E179" s="30">
        <v>0</v>
      </c>
      <c r="F179" s="30">
        <f>SUMIF([3]表三汇总表!$A$10:$A$607,A179,[3]表三汇总表!$D$10:$D$607)/10000</f>
        <v>0</v>
      </c>
      <c r="G179" s="25" t="e">
        <f t="shared" si="8"/>
        <v>#DIV/0!</v>
      </c>
      <c r="I179" s="4"/>
    </row>
    <row r="180" s="4" customFormat="1" ht="24.95" customHeight="1" spans="1:7">
      <c r="A180" s="26">
        <v>2013204</v>
      </c>
      <c r="B180" s="26" t="s">
        <v>108</v>
      </c>
      <c r="C180" s="28">
        <f t="shared" si="6"/>
        <v>7</v>
      </c>
      <c r="D180" s="28" t="str">
        <f t="shared" si="7"/>
        <v>20132</v>
      </c>
      <c r="E180" s="30">
        <v>0</v>
      </c>
      <c r="F180" s="30">
        <f>SUMIF([3]表三汇总表!$A$10:$A$607,A180,[3]表三汇总表!$D$10:$D$607)/10000</f>
        <v>0</v>
      </c>
      <c r="G180" s="25" t="e">
        <f t="shared" si="8"/>
        <v>#DIV/0!</v>
      </c>
    </row>
    <row r="181" ht="24.95" customHeight="1" spans="1:9">
      <c r="A181" s="26">
        <v>2013250</v>
      </c>
      <c r="B181" s="26" t="s">
        <v>19</v>
      </c>
      <c r="C181" s="28">
        <f t="shared" si="6"/>
        <v>7</v>
      </c>
      <c r="D181" s="28" t="str">
        <f t="shared" si="7"/>
        <v>20132</v>
      </c>
      <c r="E181" s="30">
        <v>0</v>
      </c>
      <c r="F181" s="30">
        <f>SUMIF([3]表三汇总表!$A$10:$A$607,A181,[3]表三汇总表!$D$10:$D$607)/10000</f>
        <v>0</v>
      </c>
      <c r="G181" s="25" t="e">
        <f t="shared" si="8"/>
        <v>#DIV/0!</v>
      </c>
      <c r="I181" s="4"/>
    </row>
    <row r="182" ht="24.95" customHeight="1" spans="1:9">
      <c r="A182" s="26">
        <v>2013299</v>
      </c>
      <c r="B182" s="26" t="s">
        <v>109</v>
      </c>
      <c r="C182" s="28">
        <f t="shared" si="6"/>
        <v>7</v>
      </c>
      <c r="D182" s="28" t="str">
        <f t="shared" si="7"/>
        <v>20132</v>
      </c>
      <c r="E182" s="30">
        <v>0</v>
      </c>
      <c r="F182" s="30">
        <f>SUMIF([3]表三汇总表!$A$10:$A$607,A182,[3]表三汇总表!$D$10:$D$607)/10000</f>
        <v>0</v>
      </c>
      <c r="G182" s="25" t="e">
        <f t="shared" si="8"/>
        <v>#DIV/0!</v>
      </c>
      <c r="I182" s="4"/>
    </row>
    <row r="183" s="4" customFormat="1" ht="24.95" customHeight="1" spans="1:7">
      <c r="A183" s="26">
        <v>20133</v>
      </c>
      <c r="B183" s="27" t="s">
        <v>110</v>
      </c>
      <c r="C183" s="28">
        <f t="shared" si="6"/>
        <v>5</v>
      </c>
      <c r="D183" s="28" t="str">
        <f t="shared" si="7"/>
        <v/>
      </c>
      <c r="E183" s="30">
        <v>1626</v>
      </c>
      <c r="F183" s="30">
        <f>SUM(F184:F189)</f>
        <v>1373.630304</v>
      </c>
      <c r="G183" s="25">
        <f t="shared" si="8"/>
        <v>-15.5208915129151</v>
      </c>
    </row>
    <row r="184" ht="24.95" customHeight="1" spans="1:9">
      <c r="A184" s="26">
        <v>2013301</v>
      </c>
      <c r="B184" s="26" t="s">
        <v>10</v>
      </c>
      <c r="C184" s="28">
        <f t="shared" si="6"/>
        <v>7</v>
      </c>
      <c r="D184" s="28" t="str">
        <f t="shared" si="7"/>
        <v>20133</v>
      </c>
      <c r="E184" s="30">
        <v>1626</v>
      </c>
      <c r="F184" s="30">
        <f>SUMIF([3]表三汇总表!$A$10:$A$607,A184,[3]表三汇总表!$D$10:$D$607)/10000</f>
        <v>1373.630304</v>
      </c>
      <c r="G184" s="25">
        <f t="shared" si="8"/>
        <v>-15.5208915129151</v>
      </c>
      <c r="I184" s="4"/>
    </row>
    <row r="185" ht="24.95" customHeight="1" spans="1:9">
      <c r="A185" s="26">
        <v>2013302</v>
      </c>
      <c r="B185" s="26" t="s">
        <v>11</v>
      </c>
      <c r="C185" s="28">
        <f t="shared" si="6"/>
        <v>7</v>
      </c>
      <c r="D185" s="28" t="str">
        <f t="shared" si="7"/>
        <v>20133</v>
      </c>
      <c r="E185" s="30">
        <v>0</v>
      </c>
      <c r="F185" s="30">
        <f>SUMIF([3]表三汇总表!$A$10:$A$607,A185,[3]表三汇总表!$D$10:$D$607)/10000</f>
        <v>0</v>
      </c>
      <c r="G185" s="25" t="e">
        <f t="shared" si="8"/>
        <v>#DIV/0!</v>
      </c>
      <c r="I185" s="4"/>
    </row>
    <row r="186" ht="24.95" customHeight="1" spans="1:9">
      <c r="A186" s="26">
        <v>2013303</v>
      </c>
      <c r="B186" s="26" t="s">
        <v>12</v>
      </c>
      <c r="C186" s="28">
        <f t="shared" si="6"/>
        <v>7</v>
      </c>
      <c r="D186" s="28" t="str">
        <f t="shared" si="7"/>
        <v>20133</v>
      </c>
      <c r="E186" s="30">
        <v>0</v>
      </c>
      <c r="F186" s="30">
        <f>SUMIF([3]表三汇总表!$A$10:$A$607,A186,[3]表三汇总表!$D$10:$D$607)/10000</f>
        <v>0</v>
      </c>
      <c r="G186" s="25" t="e">
        <f t="shared" si="8"/>
        <v>#DIV/0!</v>
      </c>
      <c r="I186" s="4"/>
    </row>
    <row r="187" s="4" customFormat="1" ht="24.95" customHeight="1" spans="1:7">
      <c r="A187" s="26">
        <v>2013304</v>
      </c>
      <c r="B187" s="26" t="s">
        <v>111</v>
      </c>
      <c r="C187" s="28">
        <f t="shared" si="6"/>
        <v>7</v>
      </c>
      <c r="D187" s="28" t="str">
        <f t="shared" si="7"/>
        <v>20133</v>
      </c>
      <c r="E187" s="30">
        <v>0</v>
      </c>
      <c r="F187" s="30">
        <f>SUMIF([3]表三汇总表!$A$10:$A$607,A187,[3]表三汇总表!$D$10:$D$607)/10000</f>
        <v>0</v>
      </c>
      <c r="G187" s="25" t="e">
        <f t="shared" si="8"/>
        <v>#DIV/0!</v>
      </c>
    </row>
    <row r="188" s="4" customFormat="1" ht="24.95" customHeight="1" spans="1:7">
      <c r="A188" s="26">
        <v>2013350</v>
      </c>
      <c r="B188" s="26" t="s">
        <v>19</v>
      </c>
      <c r="C188" s="28">
        <f t="shared" si="6"/>
        <v>7</v>
      </c>
      <c r="D188" s="28" t="str">
        <f t="shared" si="7"/>
        <v>20133</v>
      </c>
      <c r="E188" s="30">
        <v>0</v>
      </c>
      <c r="F188" s="30">
        <f>SUMIF([3]表三汇总表!$A$10:$A$607,A188,[3]表三汇总表!$D$10:$D$607)/10000</f>
        <v>0</v>
      </c>
      <c r="G188" s="25" t="e">
        <f t="shared" si="8"/>
        <v>#DIV/0!</v>
      </c>
    </row>
    <row r="189" ht="24.95" customHeight="1" spans="1:9">
      <c r="A189" s="26">
        <v>2013399</v>
      </c>
      <c r="B189" s="26" t="s">
        <v>112</v>
      </c>
      <c r="C189" s="28">
        <f t="shared" si="6"/>
        <v>7</v>
      </c>
      <c r="D189" s="28" t="str">
        <f t="shared" si="7"/>
        <v>20133</v>
      </c>
      <c r="E189" s="30">
        <v>0</v>
      </c>
      <c r="F189" s="30">
        <f>SUMIF([3]表三汇总表!$A$10:$A$607,A189,[3]表三汇总表!$D$10:$D$607)/10000</f>
        <v>0</v>
      </c>
      <c r="G189" s="25" t="e">
        <f t="shared" si="8"/>
        <v>#DIV/0!</v>
      </c>
      <c r="I189" s="4"/>
    </row>
    <row r="190" s="4" customFormat="1" ht="24.95" customHeight="1" spans="1:7">
      <c r="A190" s="26">
        <v>20134</v>
      </c>
      <c r="B190" s="27" t="s">
        <v>113</v>
      </c>
      <c r="C190" s="28">
        <f t="shared" si="6"/>
        <v>5</v>
      </c>
      <c r="D190" s="28" t="str">
        <f t="shared" si="7"/>
        <v/>
      </c>
      <c r="E190" s="29">
        <v>387</v>
      </c>
      <c r="F190" s="29">
        <f>SUM(F191:F197)</f>
        <v>407.23436</v>
      </c>
      <c r="G190" s="25">
        <f t="shared" si="8"/>
        <v>5.22851679586563</v>
      </c>
    </row>
    <row r="191" s="4" customFormat="1" ht="24.95" customHeight="1" spans="1:7">
      <c r="A191" s="26">
        <v>2013401</v>
      </c>
      <c r="B191" s="26" t="s">
        <v>10</v>
      </c>
      <c r="C191" s="28">
        <f t="shared" si="6"/>
        <v>7</v>
      </c>
      <c r="D191" s="28" t="str">
        <f t="shared" si="7"/>
        <v>20134</v>
      </c>
      <c r="E191" s="30">
        <v>387</v>
      </c>
      <c r="F191" s="30">
        <f>SUMIF([3]表三汇总表!$A$10:$A$607,A191,[3]表三汇总表!$D$10:$D$607)/10000</f>
        <v>407.23436</v>
      </c>
      <c r="G191" s="25">
        <f t="shared" si="8"/>
        <v>5.22851679586563</v>
      </c>
    </row>
    <row r="192" ht="24.95" customHeight="1" spans="1:9">
      <c r="A192" s="26">
        <v>2013402</v>
      </c>
      <c r="B192" s="26" t="s">
        <v>11</v>
      </c>
      <c r="C192" s="28">
        <f t="shared" si="6"/>
        <v>7</v>
      </c>
      <c r="D192" s="28" t="str">
        <f t="shared" si="7"/>
        <v>20134</v>
      </c>
      <c r="E192" s="30">
        <v>0</v>
      </c>
      <c r="F192" s="30">
        <f>SUMIF([3]表三汇总表!$A$10:$A$607,A192,[3]表三汇总表!$D$10:$D$607)/10000</f>
        <v>0</v>
      </c>
      <c r="G192" s="25" t="e">
        <f t="shared" si="8"/>
        <v>#DIV/0!</v>
      </c>
      <c r="I192" s="4"/>
    </row>
    <row r="193" ht="24.95" customHeight="1" spans="1:9">
      <c r="A193" s="26">
        <v>2013403</v>
      </c>
      <c r="B193" s="26" t="s">
        <v>12</v>
      </c>
      <c r="C193" s="28">
        <f t="shared" si="6"/>
        <v>7</v>
      </c>
      <c r="D193" s="28" t="str">
        <f t="shared" si="7"/>
        <v>20134</v>
      </c>
      <c r="E193" s="30">
        <v>0</v>
      </c>
      <c r="F193" s="30">
        <f>SUMIF([3]表三汇总表!$A$10:$A$607,A193,[3]表三汇总表!$D$10:$D$607)/10000</f>
        <v>0</v>
      </c>
      <c r="G193" s="25" t="e">
        <f t="shared" si="8"/>
        <v>#DIV/0!</v>
      </c>
      <c r="I193" s="4"/>
    </row>
    <row r="194" ht="24.95" customHeight="1" spans="1:9">
      <c r="A194" s="26">
        <v>2013404</v>
      </c>
      <c r="B194" s="26" t="s">
        <v>114</v>
      </c>
      <c r="C194" s="28">
        <f t="shared" si="6"/>
        <v>7</v>
      </c>
      <c r="D194" s="28" t="str">
        <f t="shared" si="7"/>
        <v>20134</v>
      </c>
      <c r="E194" s="30">
        <v>0</v>
      </c>
      <c r="F194" s="30">
        <f>SUMIF([3]表三汇总表!$A$10:$A$607,A194,[3]表三汇总表!$D$10:$D$607)/10000</f>
        <v>0</v>
      </c>
      <c r="G194" s="25" t="e">
        <f t="shared" si="8"/>
        <v>#DIV/0!</v>
      </c>
      <c r="I194" s="4"/>
    </row>
    <row r="195" ht="24.95" customHeight="1" spans="1:9">
      <c r="A195" s="26">
        <v>2013405</v>
      </c>
      <c r="B195" s="26" t="s">
        <v>115</v>
      </c>
      <c r="C195" s="28">
        <f t="shared" si="6"/>
        <v>7</v>
      </c>
      <c r="D195" s="28" t="str">
        <f t="shared" si="7"/>
        <v>20134</v>
      </c>
      <c r="E195" s="30">
        <v>0</v>
      </c>
      <c r="F195" s="30">
        <f>SUMIF([3]表三汇总表!$A$10:$A$607,A195,[3]表三汇总表!$D$10:$D$607)/10000</f>
        <v>0</v>
      </c>
      <c r="G195" s="25" t="e">
        <f t="shared" si="8"/>
        <v>#DIV/0!</v>
      </c>
      <c r="I195" s="4"/>
    </row>
    <row r="196" ht="24.95" customHeight="1" spans="1:9">
      <c r="A196" s="26">
        <v>2013450</v>
      </c>
      <c r="B196" s="26" t="s">
        <v>19</v>
      </c>
      <c r="C196" s="28">
        <f t="shared" si="6"/>
        <v>7</v>
      </c>
      <c r="D196" s="28" t="str">
        <f t="shared" si="7"/>
        <v>20134</v>
      </c>
      <c r="E196" s="30">
        <v>0</v>
      </c>
      <c r="F196" s="30">
        <f>SUMIF([3]表三汇总表!$A$10:$A$607,A196,[3]表三汇总表!$D$10:$D$607)/10000</f>
        <v>0</v>
      </c>
      <c r="G196" s="25" t="e">
        <f t="shared" si="8"/>
        <v>#DIV/0!</v>
      </c>
      <c r="I196" s="4"/>
    </row>
    <row r="197" ht="24.95" customHeight="1" spans="1:9">
      <c r="A197" s="26">
        <v>2013499</v>
      </c>
      <c r="B197" s="26" t="s">
        <v>116</v>
      </c>
      <c r="C197" s="28">
        <f t="shared" si="6"/>
        <v>7</v>
      </c>
      <c r="D197" s="28" t="str">
        <f t="shared" si="7"/>
        <v>20134</v>
      </c>
      <c r="E197" s="30">
        <v>0</v>
      </c>
      <c r="F197" s="30">
        <f>SUMIF([3]表三汇总表!$A$10:$A$607,A197,[3]表三汇总表!$D$10:$D$607)/10000</f>
        <v>0</v>
      </c>
      <c r="G197" s="25" t="e">
        <f t="shared" si="8"/>
        <v>#DIV/0!</v>
      </c>
      <c r="I197" s="4"/>
    </row>
    <row r="198" ht="24.95" customHeight="1" spans="1:9">
      <c r="A198" s="26">
        <v>20135</v>
      </c>
      <c r="B198" s="27" t="s">
        <v>117</v>
      </c>
      <c r="C198" s="28">
        <f t="shared" ref="C198:C261" si="9">LEN(A198)</f>
        <v>5</v>
      </c>
      <c r="D198" s="28" t="str">
        <f t="shared" si="7"/>
        <v/>
      </c>
      <c r="E198" s="30">
        <v>0</v>
      </c>
      <c r="F198" s="30">
        <f>SUM(F199:F203)</f>
        <v>0</v>
      </c>
      <c r="G198" s="25" t="e">
        <f t="shared" si="8"/>
        <v>#DIV/0!</v>
      </c>
      <c r="I198" s="4"/>
    </row>
    <row r="199" ht="24.95" customHeight="1" spans="1:9">
      <c r="A199" s="26">
        <v>2013501</v>
      </c>
      <c r="B199" s="26" t="s">
        <v>10</v>
      </c>
      <c r="C199" s="28">
        <f t="shared" si="9"/>
        <v>7</v>
      </c>
      <c r="D199" s="28" t="str">
        <f t="shared" ref="D199:D247" si="10">IF(C199=5,"",MID(A199,1,5))</f>
        <v>20135</v>
      </c>
      <c r="E199" s="30">
        <v>0</v>
      </c>
      <c r="F199" s="30">
        <f>SUMIF([3]表三汇总表!$A$10:$A$607,A199,[3]表三汇总表!$D$10:$D$607)/10000</f>
        <v>0</v>
      </c>
      <c r="G199" s="25" t="e">
        <f t="shared" ref="G199:G262" si="11">(F199-E199)/E199*100</f>
        <v>#DIV/0!</v>
      </c>
      <c r="I199" s="4"/>
    </row>
    <row r="200" ht="24.95" customHeight="1" spans="1:9">
      <c r="A200" s="26">
        <v>2013502</v>
      </c>
      <c r="B200" s="26" t="s">
        <v>11</v>
      </c>
      <c r="C200" s="28">
        <f t="shared" si="9"/>
        <v>7</v>
      </c>
      <c r="D200" s="28" t="str">
        <f t="shared" si="10"/>
        <v>20135</v>
      </c>
      <c r="E200" s="30">
        <v>0</v>
      </c>
      <c r="F200" s="30">
        <f>SUMIF([3]表三汇总表!$A$10:$A$607,A200,[3]表三汇总表!$D$10:$D$607)/10000</f>
        <v>0</v>
      </c>
      <c r="G200" s="25" t="e">
        <f t="shared" si="11"/>
        <v>#DIV/0!</v>
      </c>
      <c r="I200" s="4"/>
    </row>
    <row r="201" ht="24.95" customHeight="1" spans="1:9">
      <c r="A201" s="26">
        <v>2013503</v>
      </c>
      <c r="B201" s="26" t="s">
        <v>12</v>
      </c>
      <c r="C201" s="28">
        <f t="shared" si="9"/>
        <v>7</v>
      </c>
      <c r="D201" s="28" t="str">
        <f t="shared" si="10"/>
        <v>20135</v>
      </c>
      <c r="E201" s="30">
        <v>0</v>
      </c>
      <c r="F201" s="30">
        <f>SUMIF([3]表三汇总表!$A$10:$A$607,A201,[3]表三汇总表!$D$10:$D$607)/10000</f>
        <v>0</v>
      </c>
      <c r="G201" s="25" t="e">
        <f t="shared" si="11"/>
        <v>#DIV/0!</v>
      </c>
      <c r="I201" s="4"/>
    </row>
    <row r="202" s="4" customFormat="1" ht="24.95" customHeight="1" spans="1:7">
      <c r="A202" s="26">
        <v>2013550</v>
      </c>
      <c r="B202" s="26" t="s">
        <v>19</v>
      </c>
      <c r="C202" s="28">
        <f t="shared" si="9"/>
        <v>7</v>
      </c>
      <c r="D202" s="28" t="str">
        <f t="shared" si="10"/>
        <v>20135</v>
      </c>
      <c r="E202" s="30">
        <v>0</v>
      </c>
      <c r="F202" s="30">
        <f>SUMIF([3]表三汇总表!$A$10:$A$607,A202,[3]表三汇总表!$D$10:$D$607)/10000</f>
        <v>0</v>
      </c>
      <c r="G202" s="25" t="e">
        <f t="shared" si="11"/>
        <v>#DIV/0!</v>
      </c>
    </row>
    <row r="203" ht="24.95" customHeight="1" spans="1:9">
      <c r="A203" s="26">
        <v>2013599</v>
      </c>
      <c r="B203" s="26" t="s">
        <v>118</v>
      </c>
      <c r="C203" s="28">
        <f t="shared" si="9"/>
        <v>7</v>
      </c>
      <c r="D203" s="28" t="str">
        <f t="shared" si="10"/>
        <v>20135</v>
      </c>
      <c r="E203" s="30">
        <v>0</v>
      </c>
      <c r="F203" s="30">
        <f>SUMIF([3]表三汇总表!$A$10:$A$607,A203,[3]表三汇总表!$D$10:$D$607)/10000</f>
        <v>0</v>
      </c>
      <c r="G203" s="25" t="e">
        <f t="shared" si="11"/>
        <v>#DIV/0!</v>
      </c>
      <c r="I203" s="4"/>
    </row>
    <row r="204" ht="24.95" customHeight="1" spans="1:9">
      <c r="A204" s="26">
        <v>20136</v>
      </c>
      <c r="B204" s="27" t="s">
        <v>119</v>
      </c>
      <c r="C204" s="28">
        <f t="shared" si="9"/>
        <v>5</v>
      </c>
      <c r="D204" s="28" t="str">
        <f t="shared" si="10"/>
        <v/>
      </c>
      <c r="E204" s="30">
        <v>3806</v>
      </c>
      <c r="F204" s="30">
        <f>SUM(F205:F209)</f>
        <v>3894.257216</v>
      </c>
      <c r="G204" s="25">
        <f t="shared" si="11"/>
        <v>2.31889689963215</v>
      </c>
      <c r="I204" s="4"/>
    </row>
    <row r="205" ht="24.95" customHeight="1" spans="1:9">
      <c r="A205" s="26">
        <v>2013601</v>
      </c>
      <c r="B205" s="26" t="s">
        <v>10</v>
      </c>
      <c r="C205" s="28">
        <f t="shared" si="9"/>
        <v>7</v>
      </c>
      <c r="D205" s="28" t="str">
        <f t="shared" si="10"/>
        <v>20136</v>
      </c>
      <c r="E205" s="30">
        <v>3806</v>
      </c>
      <c r="F205" s="30">
        <f>SUMIF([3]表三汇总表!$A$10:$A$607,A205,[3]表三汇总表!$D$10:$D$607)/10000</f>
        <v>3894.257216</v>
      </c>
      <c r="G205" s="25">
        <f t="shared" si="11"/>
        <v>2.31889689963215</v>
      </c>
      <c r="I205" s="4"/>
    </row>
    <row r="206" s="4" customFormat="1" ht="24.95" customHeight="1" spans="1:7">
      <c r="A206" s="26">
        <v>2013602</v>
      </c>
      <c r="B206" s="26" t="s">
        <v>11</v>
      </c>
      <c r="C206" s="28">
        <f t="shared" si="9"/>
        <v>7</v>
      </c>
      <c r="D206" s="28" t="str">
        <f t="shared" si="10"/>
        <v>20136</v>
      </c>
      <c r="E206" s="30">
        <v>0</v>
      </c>
      <c r="F206" s="30">
        <f>SUMIF([3]表三汇总表!$A$10:$A$607,A206,[3]表三汇总表!$D$10:$D$607)/10000</f>
        <v>0</v>
      </c>
      <c r="G206" s="25" t="e">
        <f t="shared" si="11"/>
        <v>#DIV/0!</v>
      </c>
    </row>
    <row r="207" ht="24.95" customHeight="1" spans="1:9">
      <c r="A207" s="26">
        <v>2013603</v>
      </c>
      <c r="B207" s="26" t="s">
        <v>12</v>
      </c>
      <c r="C207" s="28">
        <f t="shared" si="9"/>
        <v>7</v>
      </c>
      <c r="D207" s="28" t="str">
        <f t="shared" si="10"/>
        <v>20136</v>
      </c>
      <c r="E207" s="30">
        <v>0</v>
      </c>
      <c r="F207" s="30">
        <f>SUMIF([3]表三汇总表!$A$10:$A$607,A207,[3]表三汇总表!$D$10:$D$607)/10000</f>
        <v>0</v>
      </c>
      <c r="G207" s="25" t="e">
        <f t="shared" si="11"/>
        <v>#DIV/0!</v>
      </c>
      <c r="I207" s="4"/>
    </row>
    <row r="208" ht="24.95" customHeight="1" spans="1:9">
      <c r="A208" s="26">
        <v>2013650</v>
      </c>
      <c r="B208" s="26" t="s">
        <v>19</v>
      </c>
      <c r="C208" s="28">
        <f t="shared" si="9"/>
        <v>7</v>
      </c>
      <c r="D208" s="28" t="str">
        <f t="shared" si="10"/>
        <v>20136</v>
      </c>
      <c r="E208" s="30">
        <v>0</v>
      </c>
      <c r="F208" s="30">
        <f>SUMIF([3]表三汇总表!$A$10:$A$607,A208,[3]表三汇总表!$D$10:$D$607)/10000</f>
        <v>0</v>
      </c>
      <c r="G208" s="25" t="e">
        <f t="shared" si="11"/>
        <v>#DIV/0!</v>
      </c>
      <c r="I208" s="4"/>
    </row>
    <row r="209" ht="24.95" customHeight="1" spans="1:9">
      <c r="A209" s="26">
        <v>2013699</v>
      </c>
      <c r="B209" s="26" t="s">
        <v>120</v>
      </c>
      <c r="C209" s="28">
        <f t="shared" si="9"/>
        <v>7</v>
      </c>
      <c r="D209" s="28" t="str">
        <f t="shared" si="10"/>
        <v>20136</v>
      </c>
      <c r="E209" s="30">
        <v>0</v>
      </c>
      <c r="F209" s="30">
        <f>SUMIF([3]表三汇总表!$A$10:$A$607,A209,[3]表三汇总表!$D$10:$D$607)/10000</f>
        <v>0</v>
      </c>
      <c r="G209" s="25" t="e">
        <f t="shared" si="11"/>
        <v>#DIV/0!</v>
      </c>
      <c r="I209" s="4"/>
    </row>
    <row r="210" s="4" customFormat="1" ht="24.95" customHeight="1" spans="1:7">
      <c r="A210" s="26">
        <v>20137</v>
      </c>
      <c r="B210" s="27" t="s">
        <v>121</v>
      </c>
      <c r="C210" s="28">
        <f t="shared" si="9"/>
        <v>5</v>
      </c>
      <c r="D210" s="28" t="str">
        <f t="shared" si="10"/>
        <v/>
      </c>
      <c r="E210" s="30">
        <v>0</v>
      </c>
      <c r="F210" s="30">
        <f>SUM(F211:F216)</f>
        <v>0</v>
      </c>
      <c r="G210" s="25" t="e">
        <f t="shared" si="11"/>
        <v>#DIV/0!</v>
      </c>
    </row>
    <row r="211" ht="24.95" customHeight="1" spans="1:9">
      <c r="A211" s="26">
        <v>2013701</v>
      </c>
      <c r="B211" s="26" t="s">
        <v>10</v>
      </c>
      <c r="C211" s="28">
        <f t="shared" si="9"/>
        <v>7</v>
      </c>
      <c r="D211" s="28" t="str">
        <f t="shared" si="10"/>
        <v>20137</v>
      </c>
      <c r="E211" s="30">
        <v>0</v>
      </c>
      <c r="F211" s="30">
        <f>SUMIF([3]表三汇总表!$A$10:$A$607,A211,[3]表三汇总表!$D$10:$D$607)/10000</f>
        <v>0</v>
      </c>
      <c r="G211" s="25" t="e">
        <f t="shared" si="11"/>
        <v>#DIV/0!</v>
      </c>
      <c r="I211" s="4"/>
    </row>
    <row r="212" s="4" customFormat="1" ht="24.95" customHeight="1" spans="1:7">
      <c r="A212" s="26">
        <v>2013702</v>
      </c>
      <c r="B212" s="26" t="s">
        <v>11</v>
      </c>
      <c r="C212" s="28">
        <f t="shared" si="9"/>
        <v>7</v>
      </c>
      <c r="D212" s="28" t="str">
        <f t="shared" si="10"/>
        <v>20137</v>
      </c>
      <c r="E212" s="30">
        <v>0</v>
      </c>
      <c r="F212" s="30">
        <f>SUMIF([3]表三汇总表!$A$10:$A$607,A212,[3]表三汇总表!$D$10:$D$607)/10000</f>
        <v>0</v>
      </c>
      <c r="G212" s="25" t="e">
        <f t="shared" si="11"/>
        <v>#DIV/0!</v>
      </c>
    </row>
    <row r="213" ht="24.95" customHeight="1" spans="1:9">
      <c r="A213" s="26">
        <v>2013703</v>
      </c>
      <c r="B213" s="26" t="s">
        <v>12</v>
      </c>
      <c r="C213" s="28">
        <f t="shared" si="9"/>
        <v>7</v>
      </c>
      <c r="D213" s="28" t="str">
        <f t="shared" si="10"/>
        <v>20137</v>
      </c>
      <c r="E213" s="30">
        <v>0</v>
      </c>
      <c r="F213" s="30">
        <f>SUMIF([3]表三汇总表!$A$10:$A$607,A213,[3]表三汇总表!$D$10:$D$607)/10000</f>
        <v>0</v>
      </c>
      <c r="G213" s="25" t="e">
        <f t="shared" si="11"/>
        <v>#DIV/0!</v>
      </c>
      <c r="I213" s="4"/>
    </row>
    <row r="214" ht="24.95" customHeight="1" spans="1:9">
      <c r="A214" s="26">
        <v>2013704</v>
      </c>
      <c r="B214" s="26" t="s">
        <v>122</v>
      </c>
      <c r="C214" s="28">
        <f t="shared" si="9"/>
        <v>7</v>
      </c>
      <c r="D214" s="28" t="str">
        <f t="shared" si="10"/>
        <v>20137</v>
      </c>
      <c r="E214" s="30">
        <v>0</v>
      </c>
      <c r="F214" s="30">
        <f>SUMIF([3]表三汇总表!$A$10:$A$607,A214,[3]表三汇总表!$D$10:$D$607)/10000</f>
        <v>0</v>
      </c>
      <c r="G214" s="25" t="e">
        <f t="shared" si="11"/>
        <v>#DIV/0!</v>
      </c>
      <c r="I214" s="4"/>
    </row>
    <row r="215" ht="24.95" customHeight="1" spans="1:9">
      <c r="A215" s="26">
        <v>2013750</v>
      </c>
      <c r="B215" s="26" t="s">
        <v>19</v>
      </c>
      <c r="C215" s="28">
        <f t="shared" si="9"/>
        <v>7</v>
      </c>
      <c r="D215" s="28" t="str">
        <f t="shared" si="10"/>
        <v>20137</v>
      </c>
      <c r="E215" s="30">
        <v>0</v>
      </c>
      <c r="F215" s="30">
        <f>SUMIF([3]表三汇总表!$A$10:$A$607,A215,[3]表三汇总表!$D$10:$D$607)/10000</f>
        <v>0</v>
      </c>
      <c r="G215" s="25" t="e">
        <f t="shared" si="11"/>
        <v>#DIV/0!</v>
      </c>
      <c r="I215" s="4"/>
    </row>
    <row r="216" s="4" customFormat="1" ht="24.95" customHeight="1" spans="1:7">
      <c r="A216" s="26">
        <v>2013799</v>
      </c>
      <c r="B216" s="26" t="s">
        <v>123</v>
      </c>
      <c r="C216" s="28">
        <f t="shared" si="9"/>
        <v>7</v>
      </c>
      <c r="D216" s="28" t="str">
        <f t="shared" si="10"/>
        <v>20137</v>
      </c>
      <c r="E216" s="30">
        <v>0</v>
      </c>
      <c r="F216" s="30">
        <f>SUMIF([3]表三汇总表!$A$10:$A$607,A216,[3]表三汇总表!$D$10:$D$607)/10000</f>
        <v>0</v>
      </c>
      <c r="G216" s="25" t="e">
        <f t="shared" si="11"/>
        <v>#DIV/0!</v>
      </c>
    </row>
    <row r="217" s="4" customFormat="1" ht="24.95" customHeight="1" spans="1:7">
      <c r="A217" s="26">
        <v>20138</v>
      </c>
      <c r="B217" s="27" t="s">
        <v>124</v>
      </c>
      <c r="C217" s="28">
        <f t="shared" si="9"/>
        <v>5</v>
      </c>
      <c r="D217" s="28" t="str">
        <f t="shared" si="10"/>
        <v/>
      </c>
      <c r="E217" s="29">
        <v>2459</v>
      </c>
      <c r="F217" s="29">
        <f>SUM(F218:F231)</f>
        <v>2299.32566</v>
      </c>
      <c r="G217" s="25">
        <f t="shared" si="11"/>
        <v>-6.49346644977633</v>
      </c>
    </row>
    <row r="218" ht="24.95" customHeight="1" spans="1:9">
      <c r="A218" s="26">
        <v>2013801</v>
      </c>
      <c r="B218" s="26" t="s">
        <v>10</v>
      </c>
      <c r="C218" s="28">
        <f t="shared" si="9"/>
        <v>7</v>
      </c>
      <c r="D218" s="28" t="str">
        <f t="shared" si="10"/>
        <v>20138</v>
      </c>
      <c r="E218" s="30">
        <v>2459</v>
      </c>
      <c r="F218" s="30">
        <f>SUMIF([3]表三汇总表!$A$10:$A$607,A218,[3]表三汇总表!$D$10:$D$607)/10000</f>
        <v>2299.32566</v>
      </c>
      <c r="G218" s="25">
        <f t="shared" si="11"/>
        <v>-6.49346644977633</v>
      </c>
      <c r="I218" s="4"/>
    </row>
    <row r="219" ht="24.95" customHeight="1" spans="1:9">
      <c r="A219" s="26">
        <v>2013802</v>
      </c>
      <c r="B219" s="26" t="s">
        <v>11</v>
      </c>
      <c r="C219" s="28">
        <f t="shared" si="9"/>
        <v>7</v>
      </c>
      <c r="D219" s="28" t="str">
        <f t="shared" si="10"/>
        <v>20138</v>
      </c>
      <c r="E219" s="30">
        <v>0</v>
      </c>
      <c r="F219" s="30">
        <f>SUMIF([3]表三汇总表!$A$10:$A$607,A219,[3]表三汇总表!$D$10:$D$607)/10000</f>
        <v>0</v>
      </c>
      <c r="G219" s="25" t="e">
        <f t="shared" si="11"/>
        <v>#DIV/0!</v>
      </c>
      <c r="I219" s="4"/>
    </row>
    <row r="220" s="4" customFormat="1" ht="24.95" customHeight="1" spans="1:7">
      <c r="A220" s="26">
        <v>2013803</v>
      </c>
      <c r="B220" s="26" t="s">
        <v>12</v>
      </c>
      <c r="C220" s="28">
        <f t="shared" si="9"/>
        <v>7</v>
      </c>
      <c r="D220" s="28" t="str">
        <f t="shared" si="10"/>
        <v>20138</v>
      </c>
      <c r="E220" s="30">
        <v>0</v>
      </c>
      <c r="F220" s="30">
        <f>SUMIF([3]表三汇总表!$A$10:$A$607,A220,[3]表三汇总表!$D$10:$D$607)/10000</f>
        <v>0</v>
      </c>
      <c r="G220" s="25" t="e">
        <f t="shared" si="11"/>
        <v>#DIV/0!</v>
      </c>
    </row>
    <row r="221" s="4" customFormat="1" ht="24.95" customHeight="1" spans="1:7">
      <c r="A221" s="26">
        <v>2013804</v>
      </c>
      <c r="B221" s="26" t="s">
        <v>125</v>
      </c>
      <c r="C221" s="28">
        <f t="shared" si="9"/>
        <v>7</v>
      </c>
      <c r="D221" s="28" t="str">
        <f t="shared" si="10"/>
        <v>20138</v>
      </c>
      <c r="E221" s="30">
        <v>0</v>
      </c>
      <c r="F221" s="30">
        <f>SUMIF([3]表三汇总表!$A$10:$A$607,A221,[3]表三汇总表!$D$10:$D$607)/10000</f>
        <v>0</v>
      </c>
      <c r="G221" s="25" t="e">
        <f t="shared" si="11"/>
        <v>#DIV/0!</v>
      </c>
    </row>
    <row r="222" s="4" customFormat="1" ht="24.95" customHeight="1" spans="1:7">
      <c r="A222" s="26">
        <v>2013805</v>
      </c>
      <c r="B222" s="26" t="s">
        <v>126</v>
      </c>
      <c r="C222" s="28">
        <f t="shared" si="9"/>
        <v>7</v>
      </c>
      <c r="D222" s="28" t="str">
        <f t="shared" si="10"/>
        <v>20138</v>
      </c>
      <c r="E222" s="30">
        <v>0</v>
      </c>
      <c r="F222" s="30">
        <f>SUMIF([3]表三汇总表!$A$10:$A$607,A222,[3]表三汇总表!$D$10:$D$607)/10000</f>
        <v>0</v>
      </c>
      <c r="G222" s="25" t="e">
        <f t="shared" si="11"/>
        <v>#DIV/0!</v>
      </c>
    </row>
    <row r="223" s="4" customFormat="1" ht="24.95" customHeight="1" spans="1:7">
      <c r="A223" s="26">
        <v>2013808</v>
      </c>
      <c r="B223" s="26" t="s">
        <v>51</v>
      </c>
      <c r="C223" s="28">
        <f t="shared" si="9"/>
        <v>7</v>
      </c>
      <c r="D223" s="28" t="str">
        <f t="shared" si="10"/>
        <v>20138</v>
      </c>
      <c r="E223" s="30">
        <v>0</v>
      </c>
      <c r="F223" s="30">
        <f>SUMIF([3]表三汇总表!$A$10:$A$607,A223,[3]表三汇总表!$D$10:$D$607)/10000</f>
        <v>0</v>
      </c>
      <c r="G223" s="25" t="e">
        <f t="shared" si="11"/>
        <v>#DIV/0!</v>
      </c>
    </row>
    <row r="224" s="4" customFormat="1" ht="24.95" customHeight="1" spans="1:7">
      <c r="A224" s="26">
        <v>2013810</v>
      </c>
      <c r="B224" s="26" t="s">
        <v>127</v>
      </c>
      <c r="C224" s="28">
        <f t="shared" si="9"/>
        <v>7</v>
      </c>
      <c r="D224" s="28" t="str">
        <f t="shared" si="10"/>
        <v>20138</v>
      </c>
      <c r="E224" s="30">
        <v>0</v>
      </c>
      <c r="F224" s="30">
        <f>SUMIF([3]表三汇总表!$A$10:$A$607,A224,[3]表三汇总表!$D$10:$D$607)/10000</f>
        <v>0</v>
      </c>
      <c r="G224" s="25" t="e">
        <f t="shared" si="11"/>
        <v>#DIV/0!</v>
      </c>
    </row>
    <row r="225" ht="24.95" customHeight="1" spans="1:9">
      <c r="A225" s="26">
        <v>2013812</v>
      </c>
      <c r="B225" s="26" t="s">
        <v>128</v>
      </c>
      <c r="C225" s="28">
        <f t="shared" si="9"/>
        <v>7</v>
      </c>
      <c r="D225" s="28" t="str">
        <f t="shared" si="10"/>
        <v>20138</v>
      </c>
      <c r="E225" s="30">
        <v>0</v>
      </c>
      <c r="F225" s="30">
        <f>SUMIF([3]表三汇总表!$A$10:$A$607,A225,[3]表三汇总表!$D$10:$D$607)/10000</f>
        <v>0</v>
      </c>
      <c r="G225" s="25" t="e">
        <f t="shared" si="11"/>
        <v>#DIV/0!</v>
      </c>
      <c r="I225" s="4"/>
    </row>
    <row r="226" ht="24.95" customHeight="1" spans="1:9">
      <c r="A226" s="26">
        <v>2013813</v>
      </c>
      <c r="B226" s="26" t="s">
        <v>129</v>
      </c>
      <c r="C226" s="28">
        <f t="shared" si="9"/>
        <v>7</v>
      </c>
      <c r="D226" s="28" t="str">
        <f t="shared" si="10"/>
        <v>20138</v>
      </c>
      <c r="E226" s="30">
        <v>0</v>
      </c>
      <c r="F226" s="30">
        <f>SUMIF([3]表三汇总表!$A$10:$A$607,A226,[3]表三汇总表!$D$10:$D$607)/10000</f>
        <v>0</v>
      </c>
      <c r="G226" s="25" t="e">
        <f t="shared" si="11"/>
        <v>#DIV/0!</v>
      </c>
      <c r="I226" s="4"/>
    </row>
    <row r="227" ht="24.95" customHeight="1" spans="1:9">
      <c r="A227" s="26">
        <v>2013814</v>
      </c>
      <c r="B227" s="26" t="s">
        <v>130</v>
      </c>
      <c r="C227" s="28">
        <f t="shared" si="9"/>
        <v>7</v>
      </c>
      <c r="D227" s="28" t="str">
        <f t="shared" si="10"/>
        <v>20138</v>
      </c>
      <c r="E227" s="30">
        <v>0</v>
      </c>
      <c r="F227" s="30">
        <f>SUMIF([3]表三汇总表!$A$10:$A$607,A227,[3]表三汇总表!$D$10:$D$607)/10000</f>
        <v>0</v>
      </c>
      <c r="G227" s="25" t="e">
        <f t="shared" si="11"/>
        <v>#DIV/0!</v>
      </c>
      <c r="I227" s="4"/>
    </row>
    <row r="228" ht="24.95" customHeight="1" spans="1:9">
      <c r="A228" s="26">
        <v>2013815</v>
      </c>
      <c r="B228" s="26" t="s">
        <v>131</v>
      </c>
      <c r="C228" s="28">
        <f t="shared" si="9"/>
        <v>7</v>
      </c>
      <c r="D228" s="28" t="str">
        <f t="shared" si="10"/>
        <v>20138</v>
      </c>
      <c r="E228" s="30">
        <v>0</v>
      </c>
      <c r="F228" s="30">
        <f>SUMIF([3]表三汇总表!$A$10:$A$607,A228,[3]表三汇总表!$D$10:$D$607)/10000</f>
        <v>0</v>
      </c>
      <c r="G228" s="25" t="e">
        <f t="shared" si="11"/>
        <v>#DIV/0!</v>
      </c>
      <c r="I228" s="4"/>
    </row>
    <row r="229" s="4" customFormat="1" ht="24.95" customHeight="1" spans="1:7">
      <c r="A229" s="26">
        <v>2013816</v>
      </c>
      <c r="B229" s="26" t="s">
        <v>132</v>
      </c>
      <c r="C229" s="28">
        <f t="shared" si="9"/>
        <v>7</v>
      </c>
      <c r="D229" s="28" t="str">
        <f t="shared" si="10"/>
        <v>20138</v>
      </c>
      <c r="E229" s="30">
        <v>0</v>
      </c>
      <c r="F229" s="30">
        <f>SUMIF([3]表三汇总表!$A$10:$A$607,A229,[3]表三汇总表!$D$10:$D$607)/10000</f>
        <v>0</v>
      </c>
      <c r="G229" s="25" t="e">
        <f t="shared" si="11"/>
        <v>#DIV/0!</v>
      </c>
    </row>
    <row r="230" ht="24.95" customHeight="1" spans="1:9">
      <c r="A230" s="26">
        <v>2013850</v>
      </c>
      <c r="B230" s="26" t="s">
        <v>19</v>
      </c>
      <c r="C230" s="28">
        <f t="shared" si="9"/>
        <v>7</v>
      </c>
      <c r="D230" s="28" t="str">
        <f t="shared" si="10"/>
        <v>20138</v>
      </c>
      <c r="E230" s="30">
        <v>0</v>
      </c>
      <c r="F230" s="30">
        <f>SUMIF([3]表三汇总表!$A$10:$A$607,A230,[3]表三汇总表!$D$10:$D$607)/10000</f>
        <v>0</v>
      </c>
      <c r="G230" s="25" t="e">
        <f t="shared" si="11"/>
        <v>#DIV/0!</v>
      </c>
      <c r="I230" s="4"/>
    </row>
    <row r="231" ht="24.95" customHeight="1" spans="1:9">
      <c r="A231" s="26">
        <v>2013899</v>
      </c>
      <c r="B231" s="26" t="s">
        <v>133</v>
      </c>
      <c r="C231" s="28">
        <f t="shared" si="9"/>
        <v>7</v>
      </c>
      <c r="D231" s="28" t="str">
        <f t="shared" si="10"/>
        <v>20138</v>
      </c>
      <c r="E231" s="30">
        <v>0</v>
      </c>
      <c r="F231" s="30">
        <f>SUMIF([3]表三汇总表!$A$10:$A$607,A231,[3]表三汇总表!$D$10:$D$607)/10000</f>
        <v>0</v>
      </c>
      <c r="G231" s="25" t="e">
        <f t="shared" si="11"/>
        <v>#DIV/0!</v>
      </c>
      <c r="I231" s="4"/>
    </row>
    <row r="232" ht="24.95" customHeight="1" spans="1:9">
      <c r="A232" s="26">
        <v>20139</v>
      </c>
      <c r="B232" s="27" t="s">
        <v>134</v>
      </c>
      <c r="C232" s="28">
        <f t="shared" si="9"/>
        <v>5</v>
      </c>
      <c r="D232" s="28" t="str">
        <f t="shared" si="10"/>
        <v/>
      </c>
      <c r="E232" s="30">
        <v>0</v>
      </c>
      <c r="F232" s="30">
        <f>SUM(F233:F238)</f>
        <v>344.786672</v>
      </c>
      <c r="G232" s="25" t="e">
        <f t="shared" si="11"/>
        <v>#DIV/0!</v>
      </c>
      <c r="I232" s="4"/>
    </row>
    <row r="233" ht="24.95" customHeight="1" spans="1:9">
      <c r="A233" s="26">
        <v>2013901</v>
      </c>
      <c r="B233" s="26" t="s">
        <v>10</v>
      </c>
      <c r="C233" s="28">
        <f t="shared" si="9"/>
        <v>7</v>
      </c>
      <c r="D233" s="28" t="str">
        <f t="shared" si="10"/>
        <v>20139</v>
      </c>
      <c r="E233" s="30">
        <v>0</v>
      </c>
      <c r="F233" s="30">
        <f>SUMIF([3]表三汇总表!$A$10:$A$607,A233,[3]表三汇总表!$D$10:$D$607)/10000</f>
        <v>344.786672</v>
      </c>
      <c r="G233" s="25" t="e">
        <f t="shared" si="11"/>
        <v>#DIV/0!</v>
      </c>
      <c r="I233" s="4"/>
    </row>
    <row r="234" s="4" customFormat="1" ht="24.95" customHeight="1" spans="1:7">
      <c r="A234" s="26">
        <v>2013902</v>
      </c>
      <c r="B234" s="26" t="s">
        <v>11</v>
      </c>
      <c r="C234" s="28">
        <f t="shared" si="9"/>
        <v>7</v>
      </c>
      <c r="D234" s="28" t="str">
        <f t="shared" si="10"/>
        <v>20139</v>
      </c>
      <c r="E234" s="30">
        <v>0</v>
      </c>
      <c r="F234" s="30">
        <f>SUMIF([3]表三汇总表!$A$10:$A$607,A234,[3]表三汇总表!$D$10:$D$607)/10000</f>
        <v>0</v>
      </c>
      <c r="G234" s="25" t="e">
        <f t="shared" si="11"/>
        <v>#DIV/0!</v>
      </c>
    </row>
    <row r="235" ht="24.95" customHeight="1" spans="1:9">
      <c r="A235" s="26">
        <v>2013903</v>
      </c>
      <c r="B235" s="26" t="s">
        <v>12</v>
      </c>
      <c r="C235" s="28">
        <f t="shared" si="9"/>
        <v>7</v>
      </c>
      <c r="D235" s="28" t="str">
        <f t="shared" si="10"/>
        <v>20139</v>
      </c>
      <c r="E235" s="30">
        <v>0</v>
      </c>
      <c r="F235" s="30">
        <f>SUMIF([3]表三汇总表!$A$10:$A$607,A235,[3]表三汇总表!$D$10:$D$607)/10000</f>
        <v>0</v>
      </c>
      <c r="G235" s="25" t="e">
        <f t="shared" si="11"/>
        <v>#DIV/0!</v>
      </c>
      <c r="I235" s="4"/>
    </row>
    <row r="236" ht="24.95" customHeight="1" spans="1:9">
      <c r="A236" s="26">
        <v>2013904</v>
      </c>
      <c r="B236" s="26" t="s">
        <v>105</v>
      </c>
      <c r="C236" s="28">
        <f t="shared" si="9"/>
        <v>7</v>
      </c>
      <c r="D236" s="28" t="str">
        <f t="shared" si="10"/>
        <v>20139</v>
      </c>
      <c r="E236" s="30">
        <v>0</v>
      </c>
      <c r="F236" s="30">
        <f>SUMIF([3]表三汇总表!$A$10:$A$607,A236,[3]表三汇总表!$D$10:$D$607)/10000</f>
        <v>0</v>
      </c>
      <c r="G236" s="25" t="e">
        <f t="shared" si="11"/>
        <v>#DIV/0!</v>
      </c>
      <c r="I236" s="4"/>
    </row>
    <row r="237" ht="24.95" customHeight="1" spans="1:9">
      <c r="A237" s="26">
        <v>2013950</v>
      </c>
      <c r="B237" s="26" t="s">
        <v>19</v>
      </c>
      <c r="C237" s="28">
        <f t="shared" si="9"/>
        <v>7</v>
      </c>
      <c r="D237" s="28" t="str">
        <f t="shared" si="10"/>
        <v>20139</v>
      </c>
      <c r="E237" s="30">
        <v>0</v>
      </c>
      <c r="F237" s="30">
        <f>SUMIF([3]表三汇总表!$A$10:$A$607,A237,[3]表三汇总表!$D$10:$D$607)/10000</f>
        <v>0</v>
      </c>
      <c r="G237" s="25" t="e">
        <f t="shared" si="11"/>
        <v>#DIV/0!</v>
      </c>
      <c r="I237" s="4"/>
    </row>
    <row r="238" ht="24.95" customHeight="1" spans="1:9">
      <c r="A238" s="26">
        <v>2013999</v>
      </c>
      <c r="B238" s="26" t="s">
        <v>135</v>
      </c>
      <c r="C238" s="28">
        <f t="shared" si="9"/>
        <v>7</v>
      </c>
      <c r="D238" s="28" t="str">
        <f t="shared" si="10"/>
        <v>20139</v>
      </c>
      <c r="E238" s="30">
        <v>0</v>
      </c>
      <c r="F238" s="30">
        <f>SUMIF([3]表三汇总表!$A$10:$A$607,A238,[3]表三汇总表!$D$10:$D$607)/10000</f>
        <v>0</v>
      </c>
      <c r="G238" s="25" t="e">
        <f t="shared" si="11"/>
        <v>#DIV/0!</v>
      </c>
      <c r="I238" s="4"/>
    </row>
    <row r="239" ht="24.95" customHeight="1" spans="1:9">
      <c r="A239" s="26">
        <v>20140</v>
      </c>
      <c r="B239" s="32" t="s">
        <v>136</v>
      </c>
      <c r="C239" s="28">
        <f t="shared" si="9"/>
        <v>5</v>
      </c>
      <c r="D239" s="28" t="str">
        <f t="shared" si="10"/>
        <v/>
      </c>
      <c r="E239" s="30">
        <v>0</v>
      </c>
      <c r="F239" s="30">
        <f>SUM(F240:F244)</f>
        <v>0</v>
      </c>
      <c r="G239" s="25" t="e">
        <f t="shared" si="11"/>
        <v>#DIV/0!</v>
      </c>
      <c r="I239" s="4"/>
    </row>
    <row r="240" ht="24.95" customHeight="1" spans="1:9">
      <c r="A240" s="26">
        <v>2014001</v>
      </c>
      <c r="B240" s="26" t="s">
        <v>10</v>
      </c>
      <c r="C240" s="28">
        <f t="shared" si="9"/>
        <v>7</v>
      </c>
      <c r="D240" s="28" t="str">
        <f t="shared" si="10"/>
        <v>20140</v>
      </c>
      <c r="E240" s="30">
        <v>0</v>
      </c>
      <c r="F240" s="30">
        <f>SUMIF([3]表三汇总表!$A$10:$A$607,A240,[3]表三汇总表!$D$10:$D$607)/10000</f>
        <v>0</v>
      </c>
      <c r="G240" s="25" t="e">
        <f t="shared" si="11"/>
        <v>#DIV/0!</v>
      </c>
      <c r="I240" s="4"/>
    </row>
    <row r="241" s="4" customFormat="1" ht="24.95" customHeight="1" spans="1:7">
      <c r="A241" s="26">
        <v>2014002</v>
      </c>
      <c r="B241" s="26" t="s">
        <v>11</v>
      </c>
      <c r="C241" s="28">
        <f t="shared" si="9"/>
        <v>7</v>
      </c>
      <c r="D241" s="28" t="str">
        <f t="shared" si="10"/>
        <v>20140</v>
      </c>
      <c r="E241" s="30">
        <v>0</v>
      </c>
      <c r="F241" s="30">
        <f>SUMIF([3]表三汇总表!$A$10:$A$607,A241,[3]表三汇总表!$D$10:$D$607)/10000</f>
        <v>0</v>
      </c>
      <c r="G241" s="25" t="e">
        <f t="shared" si="11"/>
        <v>#DIV/0!</v>
      </c>
    </row>
    <row r="242" ht="24.95" customHeight="1" spans="1:9">
      <c r="A242" s="26">
        <v>2014003</v>
      </c>
      <c r="B242" s="26" t="s">
        <v>12</v>
      </c>
      <c r="C242" s="28">
        <f t="shared" si="9"/>
        <v>7</v>
      </c>
      <c r="D242" s="28" t="str">
        <f t="shared" si="10"/>
        <v>20140</v>
      </c>
      <c r="E242" s="30">
        <v>0</v>
      </c>
      <c r="F242" s="30">
        <f>SUMIF([3]表三汇总表!$A$10:$A$607,A242,[3]表三汇总表!$D$10:$D$607)/10000</f>
        <v>0</v>
      </c>
      <c r="G242" s="25" t="e">
        <f t="shared" si="11"/>
        <v>#DIV/0!</v>
      </c>
      <c r="I242" s="4"/>
    </row>
    <row r="243" s="4" customFormat="1" ht="24.95" customHeight="1" spans="1:7">
      <c r="A243" s="26">
        <v>2014004</v>
      </c>
      <c r="B243" s="26" t="s">
        <v>137</v>
      </c>
      <c r="C243" s="28">
        <f t="shared" si="9"/>
        <v>7</v>
      </c>
      <c r="D243" s="28" t="str">
        <f t="shared" si="10"/>
        <v>20140</v>
      </c>
      <c r="E243" s="30">
        <v>0</v>
      </c>
      <c r="F243" s="30">
        <f>SUMIF([3]表三汇总表!$A$10:$A$607,A243,[3]表三汇总表!$D$10:$D$607)/10000</f>
        <v>0</v>
      </c>
      <c r="G243" s="25" t="e">
        <f t="shared" si="11"/>
        <v>#DIV/0!</v>
      </c>
    </row>
    <row r="244" s="4" customFormat="1" ht="24.95" customHeight="1" spans="1:7">
      <c r="A244" s="26">
        <v>2014099</v>
      </c>
      <c r="B244" s="26" t="s">
        <v>138</v>
      </c>
      <c r="C244" s="28">
        <f t="shared" si="9"/>
        <v>7</v>
      </c>
      <c r="D244" s="28" t="str">
        <f t="shared" si="10"/>
        <v>20140</v>
      </c>
      <c r="E244" s="30">
        <v>0</v>
      </c>
      <c r="F244" s="30">
        <f>SUMIF([3]表三汇总表!$A$10:$A$607,A244,[3]表三汇总表!$D$10:$D$607)/10000</f>
        <v>0</v>
      </c>
      <c r="G244" s="25" t="e">
        <f t="shared" si="11"/>
        <v>#DIV/0!</v>
      </c>
    </row>
    <row r="245" s="4" customFormat="1" ht="24.95" customHeight="1" spans="1:7">
      <c r="A245" s="26">
        <v>20199</v>
      </c>
      <c r="B245" s="27" t="s">
        <v>139</v>
      </c>
      <c r="C245" s="28">
        <f t="shared" si="9"/>
        <v>5</v>
      </c>
      <c r="D245" s="28" t="str">
        <f t="shared" si="10"/>
        <v/>
      </c>
      <c r="E245" s="29">
        <v>0</v>
      </c>
      <c r="F245" s="29">
        <f>SUM(F246:F247)</f>
        <v>1656</v>
      </c>
      <c r="G245" s="25" t="e">
        <f t="shared" si="11"/>
        <v>#DIV/0!</v>
      </c>
    </row>
    <row r="246" s="4" customFormat="1" ht="24.95" customHeight="1" spans="1:7">
      <c r="A246" s="26">
        <v>2019901</v>
      </c>
      <c r="B246" s="26" t="s">
        <v>140</v>
      </c>
      <c r="C246" s="28">
        <f t="shared" si="9"/>
        <v>7</v>
      </c>
      <c r="D246" s="28" t="str">
        <f t="shared" si="10"/>
        <v>20199</v>
      </c>
      <c r="E246" s="30">
        <v>0</v>
      </c>
      <c r="F246" s="30">
        <f>SUMIF([3]表三汇总表!$A$10:$A$607,A246,[3]表三汇总表!$D$10:$D$607)/10000</f>
        <v>0</v>
      </c>
      <c r="G246" s="25" t="e">
        <f t="shared" si="11"/>
        <v>#DIV/0!</v>
      </c>
    </row>
    <row r="247" ht="24.95" customHeight="1" spans="1:9">
      <c r="A247" s="26">
        <v>2019999</v>
      </c>
      <c r="B247" s="26" t="s">
        <v>141</v>
      </c>
      <c r="C247" s="28">
        <f t="shared" si="9"/>
        <v>7</v>
      </c>
      <c r="D247" s="28" t="str">
        <f t="shared" si="10"/>
        <v>20199</v>
      </c>
      <c r="E247" s="30">
        <v>0</v>
      </c>
      <c r="F247" s="30">
        <f>SUMIF([3]表三汇总表!$A$10:$A$607,A247,[3]表三汇总表!$D$10:$D$607)/10000</f>
        <v>1656</v>
      </c>
      <c r="G247" s="25" t="e">
        <f t="shared" si="11"/>
        <v>#DIV/0!</v>
      </c>
      <c r="I247" s="4"/>
    </row>
    <row r="248" ht="24.95" customHeight="1" spans="1:7">
      <c r="A248" s="26">
        <v>202</v>
      </c>
      <c r="B248" s="27" t="s">
        <v>142</v>
      </c>
      <c r="C248" s="28">
        <f t="shared" si="9"/>
        <v>3</v>
      </c>
      <c r="D248" s="28"/>
      <c r="E248" s="30">
        <v>0</v>
      </c>
      <c r="F248" s="30">
        <f>SUM(F249,F256,F259,F262,F268,F273,F275,F280,F286)</f>
        <v>0</v>
      </c>
      <c r="G248" s="25" t="e">
        <f t="shared" si="11"/>
        <v>#DIV/0!</v>
      </c>
    </row>
    <row r="249" ht="24.95" customHeight="1" spans="1:9">
      <c r="A249" s="26">
        <v>20201</v>
      </c>
      <c r="B249" s="27" t="s">
        <v>143</v>
      </c>
      <c r="C249" s="28">
        <f t="shared" si="9"/>
        <v>5</v>
      </c>
      <c r="D249" s="28" t="str">
        <f t="shared" ref="D249:D287" si="12">IF(C249=5,"",MID(A249,1,5))</f>
        <v/>
      </c>
      <c r="E249" s="30">
        <v>0</v>
      </c>
      <c r="F249" s="30">
        <f>SUM(F250:F255)</f>
        <v>0</v>
      </c>
      <c r="G249" s="25" t="e">
        <f t="shared" si="11"/>
        <v>#DIV/0!</v>
      </c>
      <c r="I249" s="4"/>
    </row>
    <row r="250" ht="24.95" customHeight="1" spans="1:9">
      <c r="A250" s="26">
        <v>2020101</v>
      </c>
      <c r="B250" s="26" t="s">
        <v>10</v>
      </c>
      <c r="C250" s="28">
        <f t="shared" si="9"/>
        <v>7</v>
      </c>
      <c r="D250" s="28" t="str">
        <f t="shared" si="12"/>
        <v>20201</v>
      </c>
      <c r="E250" s="30">
        <v>0</v>
      </c>
      <c r="F250" s="30">
        <f>SUMIF([3]表三汇总表!$A$10:$A$607,A250,[3]表三汇总表!$D$10:$D$607)/10000</f>
        <v>0</v>
      </c>
      <c r="G250" s="25" t="e">
        <f t="shared" si="11"/>
        <v>#DIV/0!</v>
      </c>
      <c r="I250" s="4"/>
    </row>
    <row r="251" ht="24.95" customHeight="1" spans="1:9">
      <c r="A251" s="26">
        <v>2020102</v>
      </c>
      <c r="B251" s="26" t="s">
        <v>11</v>
      </c>
      <c r="C251" s="28">
        <f t="shared" si="9"/>
        <v>7</v>
      </c>
      <c r="D251" s="28" t="str">
        <f t="shared" si="12"/>
        <v>20201</v>
      </c>
      <c r="E251" s="30">
        <v>0</v>
      </c>
      <c r="F251" s="30">
        <f>SUMIF([3]表三汇总表!$A$10:$A$607,A251,[3]表三汇总表!$D$10:$D$607)/10000</f>
        <v>0</v>
      </c>
      <c r="G251" s="25" t="e">
        <f t="shared" si="11"/>
        <v>#DIV/0!</v>
      </c>
      <c r="I251" s="4"/>
    </row>
    <row r="252" s="4" customFormat="1" ht="24.95" customHeight="1" spans="1:7">
      <c r="A252" s="26">
        <v>2020103</v>
      </c>
      <c r="B252" s="26" t="s">
        <v>12</v>
      </c>
      <c r="C252" s="28">
        <f t="shared" si="9"/>
        <v>7</v>
      </c>
      <c r="D252" s="28" t="str">
        <f t="shared" si="12"/>
        <v>20201</v>
      </c>
      <c r="E252" s="30">
        <v>0</v>
      </c>
      <c r="F252" s="30">
        <f>SUMIF([3]表三汇总表!$A$10:$A$607,A252,[3]表三汇总表!$D$10:$D$607)/10000</f>
        <v>0</v>
      </c>
      <c r="G252" s="25" t="e">
        <f t="shared" si="11"/>
        <v>#DIV/0!</v>
      </c>
    </row>
    <row r="253" ht="24.95" customHeight="1" spans="1:9">
      <c r="A253" s="26">
        <v>2020104</v>
      </c>
      <c r="B253" s="26" t="s">
        <v>105</v>
      </c>
      <c r="C253" s="28">
        <f t="shared" si="9"/>
        <v>7</v>
      </c>
      <c r="D253" s="28" t="str">
        <f t="shared" si="12"/>
        <v>20201</v>
      </c>
      <c r="E253" s="30">
        <v>0</v>
      </c>
      <c r="F253" s="30">
        <f>SUMIF([3]表三汇总表!$A$10:$A$607,A253,[3]表三汇总表!$D$10:$D$607)/10000</f>
        <v>0</v>
      </c>
      <c r="G253" s="25" t="e">
        <f t="shared" si="11"/>
        <v>#DIV/0!</v>
      </c>
      <c r="I253" s="4"/>
    </row>
    <row r="254" ht="24.95" customHeight="1" spans="1:9">
      <c r="A254" s="26">
        <v>2020150</v>
      </c>
      <c r="B254" s="26" t="s">
        <v>19</v>
      </c>
      <c r="C254" s="28">
        <f t="shared" si="9"/>
        <v>7</v>
      </c>
      <c r="D254" s="28" t="str">
        <f t="shared" si="12"/>
        <v>20201</v>
      </c>
      <c r="E254" s="30">
        <v>0</v>
      </c>
      <c r="F254" s="30">
        <f>SUMIF([3]表三汇总表!$A$10:$A$607,A254,[3]表三汇总表!$D$10:$D$607)/10000</f>
        <v>0</v>
      </c>
      <c r="G254" s="25" t="e">
        <f t="shared" si="11"/>
        <v>#DIV/0!</v>
      </c>
      <c r="I254" s="4"/>
    </row>
    <row r="255" ht="24.95" customHeight="1" spans="1:9">
      <c r="A255" s="26">
        <v>2020199</v>
      </c>
      <c r="B255" s="26" t="s">
        <v>144</v>
      </c>
      <c r="C255" s="28">
        <f t="shared" si="9"/>
        <v>7</v>
      </c>
      <c r="D255" s="28" t="str">
        <f t="shared" si="12"/>
        <v>20201</v>
      </c>
      <c r="E255" s="30">
        <v>0</v>
      </c>
      <c r="F255" s="30">
        <f>SUMIF([3]表三汇总表!$A$10:$A$607,A255,[3]表三汇总表!$D$10:$D$607)/10000</f>
        <v>0</v>
      </c>
      <c r="G255" s="25" t="e">
        <f t="shared" si="11"/>
        <v>#DIV/0!</v>
      </c>
      <c r="I255" s="4"/>
    </row>
    <row r="256" ht="24.95" customHeight="1" spans="1:9">
      <c r="A256" s="26">
        <v>20202</v>
      </c>
      <c r="B256" s="27" t="s">
        <v>145</v>
      </c>
      <c r="C256" s="28">
        <f t="shared" si="9"/>
        <v>5</v>
      </c>
      <c r="D256" s="28" t="str">
        <f t="shared" si="12"/>
        <v/>
      </c>
      <c r="E256" s="30">
        <v>0</v>
      </c>
      <c r="F256" s="30">
        <f>SUM(F257:F258)</f>
        <v>0</v>
      </c>
      <c r="G256" s="25" t="e">
        <f t="shared" si="11"/>
        <v>#DIV/0!</v>
      </c>
      <c r="I256" s="4"/>
    </row>
    <row r="257" ht="24.95" customHeight="1" spans="1:9">
      <c r="A257" s="26">
        <v>2020201</v>
      </c>
      <c r="B257" s="26" t="s">
        <v>146</v>
      </c>
      <c r="C257" s="28">
        <f t="shared" si="9"/>
        <v>7</v>
      </c>
      <c r="D257" s="28" t="str">
        <f t="shared" si="12"/>
        <v>20202</v>
      </c>
      <c r="E257" s="30">
        <v>0</v>
      </c>
      <c r="F257" s="30">
        <f>SUMIF([3]表三汇总表!$A$10:$A$607,A257,[3]表三汇总表!$D$10:$D$607)/10000</f>
        <v>0</v>
      </c>
      <c r="G257" s="25" t="e">
        <f t="shared" si="11"/>
        <v>#DIV/0!</v>
      </c>
      <c r="I257" s="4"/>
    </row>
    <row r="258" ht="24.95" customHeight="1" spans="1:9">
      <c r="A258" s="26">
        <v>2020202</v>
      </c>
      <c r="B258" s="26" t="s">
        <v>147</v>
      </c>
      <c r="C258" s="28">
        <f t="shared" si="9"/>
        <v>7</v>
      </c>
      <c r="D258" s="28" t="str">
        <f t="shared" si="12"/>
        <v>20202</v>
      </c>
      <c r="E258" s="30">
        <v>0</v>
      </c>
      <c r="F258" s="30">
        <f>SUMIF([3]表三汇总表!$A$10:$A$607,A258,[3]表三汇总表!$D$10:$D$607)/10000</f>
        <v>0</v>
      </c>
      <c r="G258" s="25" t="e">
        <f t="shared" si="11"/>
        <v>#DIV/0!</v>
      </c>
      <c r="I258" s="4"/>
    </row>
    <row r="259" ht="24.95" customHeight="1" spans="1:9">
      <c r="A259" s="26">
        <v>20203</v>
      </c>
      <c r="B259" s="27" t="s">
        <v>148</v>
      </c>
      <c r="C259" s="28">
        <f t="shared" si="9"/>
        <v>5</v>
      </c>
      <c r="D259" s="28" t="str">
        <f t="shared" si="12"/>
        <v/>
      </c>
      <c r="E259" s="30">
        <v>0</v>
      </c>
      <c r="F259" s="30">
        <f>SUM(F260:F261)</f>
        <v>0</v>
      </c>
      <c r="G259" s="25" t="e">
        <f t="shared" si="11"/>
        <v>#DIV/0!</v>
      </c>
      <c r="I259" s="4"/>
    </row>
    <row r="260" ht="24.95" customHeight="1" spans="1:9">
      <c r="A260" s="26">
        <v>2020304</v>
      </c>
      <c r="B260" s="26" t="s">
        <v>149</v>
      </c>
      <c r="C260" s="28">
        <f t="shared" si="9"/>
        <v>7</v>
      </c>
      <c r="D260" s="28" t="str">
        <f t="shared" si="12"/>
        <v>20203</v>
      </c>
      <c r="E260" s="30">
        <v>0</v>
      </c>
      <c r="F260" s="30">
        <f>SUMIF([3]表三汇总表!$A$10:$A$607,A260,[3]表三汇总表!$D$10:$D$607)/10000</f>
        <v>0</v>
      </c>
      <c r="G260" s="25" t="e">
        <f t="shared" si="11"/>
        <v>#DIV/0!</v>
      </c>
      <c r="I260" s="4"/>
    </row>
    <row r="261" s="4" customFormat="1" ht="24.95" customHeight="1" spans="1:7">
      <c r="A261" s="26">
        <v>2020306</v>
      </c>
      <c r="B261" s="26" t="s">
        <v>150</v>
      </c>
      <c r="C261" s="28">
        <f t="shared" si="9"/>
        <v>7</v>
      </c>
      <c r="D261" s="28" t="str">
        <f t="shared" si="12"/>
        <v>20203</v>
      </c>
      <c r="E261" s="30">
        <v>0</v>
      </c>
      <c r="F261" s="30">
        <f>SUMIF([3]表三汇总表!$A$10:$A$607,A261,[3]表三汇总表!$D$10:$D$607)/10000</f>
        <v>0</v>
      </c>
      <c r="G261" s="25" t="e">
        <f t="shared" si="11"/>
        <v>#DIV/0!</v>
      </c>
    </row>
    <row r="262" ht="24.95" customHeight="1" spans="1:9">
      <c r="A262" s="26">
        <v>20204</v>
      </c>
      <c r="B262" s="27" t="s">
        <v>151</v>
      </c>
      <c r="C262" s="28">
        <f t="shared" ref="C262:C325" si="13">LEN(A262)</f>
        <v>5</v>
      </c>
      <c r="D262" s="28" t="str">
        <f t="shared" si="12"/>
        <v/>
      </c>
      <c r="E262" s="30">
        <v>0</v>
      </c>
      <c r="F262" s="30">
        <f>SUM(F263:F267)</f>
        <v>0</v>
      </c>
      <c r="G262" s="25" t="e">
        <f t="shared" si="11"/>
        <v>#DIV/0!</v>
      </c>
      <c r="I262" s="4"/>
    </row>
    <row r="263" ht="24.95" customHeight="1" spans="1:9">
      <c r="A263" s="26">
        <v>2020401</v>
      </c>
      <c r="B263" s="26" t="s">
        <v>152</v>
      </c>
      <c r="C263" s="28">
        <f t="shared" si="13"/>
        <v>7</v>
      </c>
      <c r="D263" s="28" t="str">
        <f t="shared" si="12"/>
        <v>20204</v>
      </c>
      <c r="E263" s="30">
        <v>0</v>
      </c>
      <c r="F263" s="30">
        <f>SUMIF([3]表三汇总表!$A$10:$A$607,A263,[3]表三汇总表!$D$10:$D$607)/10000</f>
        <v>0</v>
      </c>
      <c r="G263" s="25" t="e">
        <f t="shared" ref="G263:G326" si="14">(F263-E263)/E263*100</f>
        <v>#DIV/0!</v>
      </c>
      <c r="I263" s="4"/>
    </row>
    <row r="264" ht="24.95" customHeight="1" spans="1:9">
      <c r="A264" s="26">
        <v>2020402</v>
      </c>
      <c r="B264" s="26" t="s">
        <v>153</v>
      </c>
      <c r="C264" s="28">
        <f t="shared" si="13"/>
        <v>7</v>
      </c>
      <c r="D264" s="28" t="str">
        <f t="shared" si="12"/>
        <v>20204</v>
      </c>
      <c r="E264" s="30">
        <v>0</v>
      </c>
      <c r="F264" s="30">
        <f>SUMIF([3]表三汇总表!$A$10:$A$607,A264,[3]表三汇总表!$D$10:$D$607)/10000</f>
        <v>0</v>
      </c>
      <c r="G264" s="25" t="e">
        <f t="shared" si="14"/>
        <v>#DIV/0!</v>
      </c>
      <c r="I264" s="4"/>
    </row>
    <row r="265" s="4" customFormat="1" ht="24.95" customHeight="1" spans="1:7">
      <c r="A265" s="26">
        <v>2020403</v>
      </c>
      <c r="B265" s="26" t="s">
        <v>154</v>
      </c>
      <c r="C265" s="28">
        <f t="shared" si="13"/>
        <v>7</v>
      </c>
      <c r="D265" s="28" t="str">
        <f t="shared" si="12"/>
        <v>20204</v>
      </c>
      <c r="E265" s="30">
        <v>0</v>
      </c>
      <c r="F265" s="30">
        <f>SUMIF([3]表三汇总表!$A$10:$A$607,A265,[3]表三汇总表!$D$10:$D$607)/10000</f>
        <v>0</v>
      </c>
      <c r="G265" s="25" t="e">
        <f t="shared" si="14"/>
        <v>#DIV/0!</v>
      </c>
    </row>
    <row r="266" ht="24.95" customHeight="1" spans="1:9">
      <c r="A266" s="26">
        <v>2020404</v>
      </c>
      <c r="B266" s="26" t="s">
        <v>155</v>
      </c>
      <c r="C266" s="28">
        <f t="shared" si="13"/>
        <v>7</v>
      </c>
      <c r="D266" s="28" t="str">
        <f t="shared" si="12"/>
        <v>20204</v>
      </c>
      <c r="E266" s="30">
        <v>0</v>
      </c>
      <c r="F266" s="30">
        <f>SUMIF([3]表三汇总表!$A$10:$A$607,A266,[3]表三汇总表!$D$10:$D$607)/10000</f>
        <v>0</v>
      </c>
      <c r="G266" s="25" t="e">
        <f t="shared" si="14"/>
        <v>#DIV/0!</v>
      </c>
      <c r="I266" s="4"/>
    </row>
    <row r="267" ht="24.95" customHeight="1" spans="1:9">
      <c r="A267" s="26">
        <v>2020499</v>
      </c>
      <c r="B267" s="26" t="s">
        <v>156</v>
      </c>
      <c r="C267" s="28">
        <f t="shared" si="13"/>
        <v>7</v>
      </c>
      <c r="D267" s="28" t="str">
        <f t="shared" si="12"/>
        <v>20204</v>
      </c>
      <c r="E267" s="30">
        <v>0</v>
      </c>
      <c r="F267" s="30">
        <f>SUMIF([3]表三汇总表!$A$10:$A$607,A267,[3]表三汇总表!$D$10:$D$607)/10000</f>
        <v>0</v>
      </c>
      <c r="G267" s="25" t="e">
        <f t="shared" si="14"/>
        <v>#DIV/0!</v>
      </c>
      <c r="I267" s="4"/>
    </row>
    <row r="268" ht="24.95" customHeight="1" spans="1:9">
      <c r="A268" s="26">
        <v>20205</v>
      </c>
      <c r="B268" s="27" t="s">
        <v>157</v>
      </c>
      <c r="C268" s="28">
        <f t="shared" si="13"/>
        <v>5</v>
      </c>
      <c r="D268" s="28" t="str">
        <f t="shared" si="12"/>
        <v/>
      </c>
      <c r="E268" s="30">
        <v>0</v>
      </c>
      <c r="F268" s="30">
        <f>SUM(F269:F272)</f>
        <v>0</v>
      </c>
      <c r="G268" s="25" t="e">
        <f t="shared" si="14"/>
        <v>#DIV/0!</v>
      </c>
      <c r="I268" s="4"/>
    </row>
    <row r="269" ht="24.95" customHeight="1" spans="1:9">
      <c r="A269" s="26">
        <v>2020503</v>
      </c>
      <c r="B269" s="26" t="s">
        <v>158</v>
      </c>
      <c r="C269" s="28">
        <f t="shared" si="13"/>
        <v>7</v>
      </c>
      <c r="D269" s="28" t="str">
        <f t="shared" si="12"/>
        <v>20205</v>
      </c>
      <c r="E269" s="30">
        <v>0</v>
      </c>
      <c r="F269" s="30">
        <f>SUMIF([3]表三汇总表!$A$10:$A$607,A269,[3]表三汇总表!$D$10:$D$607)/10000</f>
        <v>0</v>
      </c>
      <c r="G269" s="25" t="e">
        <f t="shared" si="14"/>
        <v>#DIV/0!</v>
      </c>
      <c r="I269" s="4"/>
    </row>
    <row r="270" ht="24.95" customHeight="1" spans="1:9">
      <c r="A270" s="26">
        <v>2020504</v>
      </c>
      <c r="B270" s="26" t="s">
        <v>159</v>
      </c>
      <c r="C270" s="28">
        <f t="shared" si="13"/>
        <v>7</v>
      </c>
      <c r="D270" s="28" t="str">
        <f t="shared" si="12"/>
        <v>20205</v>
      </c>
      <c r="E270" s="30">
        <v>0</v>
      </c>
      <c r="F270" s="30">
        <f>SUMIF([3]表三汇总表!$A$10:$A$607,A270,[3]表三汇总表!$D$10:$D$607)/10000</f>
        <v>0</v>
      </c>
      <c r="G270" s="25" t="e">
        <f t="shared" si="14"/>
        <v>#DIV/0!</v>
      </c>
      <c r="I270" s="4"/>
    </row>
    <row r="271" ht="24.95" customHeight="1" spans="1:9">
      <c r="A271" s="26">
        <v>2020505</v>
      </c>
      <c r="B271" s="26" t="s">
        <v>160</v>
      </c>
      <c r="C271" s="28">
        <f t="shared" si="13"/>
        <v>7</v>
      </c>
      <c r="D271" s="28" t="str">
        <f t="shared" si="12"/>
        <v>20205</v>
      </c>
      <c r="E271" s="30">
        <v>0</v>
      </c>
      <c r="F271" s="30">
        <f>SUMIF([3]表三汇总表!$A$10:$A$607,A271,[3]表三汇总表!$D$10:$D$607)/10000</f>
        <v>0</v>
      </c>
      <c r="G271" s="25" t="e">
        <f t="shared" si="14"/>
        <v>#DIV/0!</v>
      </c>
      <c r="I271" s="4"/>
    </row>
    <row r="272" s="4" customFormat="1" ht="24.95" customHeight="1" spans="1:7">
      <c r="A272" s="26">
        <v>2020599</v>
      </c>
      <c r="B272" s="26" t="s">
        <v>161</v>
      </c>
      <c r="C272" s="28">
        <f t="shared" si="13"/>
        <v>7</v>
      </c>
      <c r="D272" s="28" t="str">
        <f t="shared" si="12"/>
        <v>20205</v>
      </c>
      <c r="E272" s="30">
        <v>0</v>
      </c>
      <c r="F272" s="30">
        <f>SUMIF([3]表三汇总表!$A$10:$A$607,A272,[3]表三汇总表!$D$10:$D$607)/10000</f>
        <v>0</v>
      </c>
      <c r="G272" s="25" t="e">
        <f t="shared" si="14"/>
        <v>#DIV/0!</v>
      </c>
    </row>
    <row r="273" ht="24.95" customHeight="1" spans="1:9">
      <c r="A273" s="26">
        <v>20206</v>
      </c>
      <c r="B273" s="27" t="s">
        <v>162</v>
      </c>
      <c r="C273" s="28">
        <f t="shared" si="13"/>
        <v>5</v>
      </c>
      <c r="D273" s="28" t="str">
        <f t="shared" si="12"/>
        <v/>
      </c>
      <c r="E273" s="30">
        <v>0</v>
      </c>
      <c r="F273" s="30">
        <f>F274</f>
        <v>0</v>
      </c>
      <c r="G273" s="25" t="e">
        <f t="shared" si="14"/>
        <v>#DIV/0!</v>
      </c>
      <c r="I273" s="4"/>
    </row>
    <row r="274" ht="24.95" customHeight="1" spans="1:9">
      <c r="A274" s="26">
        <v>2020601</v>
      </c>
      <c r="B274" s="26" t="s">
        <v>163</v>
      </c>
      <c r="C274" s="28">
        <f t="shared" si="13"/>
        <v>7</v>
      </c>
      <c r="D274" s="28" t="str">
        <f t="shared" si="12"/>
        <v>20206</v>
      </c>
      <c r="E274" s="30">
        <v>0</v>
      </c>
      <c r="F274" s="30">
        <f>SUMIF([3]表三汇总表!$A$10:$A$607,A274,[3]表三汇总表!$D$10:$D$607)/10000</f>
        <v>0</v>
      </c>
      <c r="G274" s="25" t="e">
        <f t="shared" si="14"/>
        <v>#DIV/0!</v>
      </c>
      <c r="I274" s="4"/>
    </row>
    <row r="275" ht="24.95" customHeight="1" spans="1:9">
      <c r="A275" s="26">
        <v>20207</v>
      </c>
      <c r="B275" s="27" t="s">
        <v>164</v>
      </c>
      <c r="C275" s="28">
        <f t="shared" si="13"/>
        <v>5</v>
      </c>
      <c r="D275" s="28" t="str">
        <f t="shared" si="12"/>
        <v/>
      </c>
      <c r="E275" s="30">
        <v>0</v>
      </c>
      <c r="F275" s="30">
        <f>SUM(F276:F279)</f>
        <v>0</v>
      </c>
      <c r="G275" s="25" t="e">
        <f t="shared" si="14"/>
        <v>#DIV/0!</v>
      </c>
      <c r="I275" s="4"/>
    </row>
    <row r="276" ht="24.95" customHeight="1" spans="1:9">
      <c r="A276" s="26">
        <v>2020701</v>
      </c>
      <c r="B276" s="26" t="s">
        <v>165</v>
      </c>
      <c r="C276" s="28">
        <f t="shared" si="13"/>
        <v>7</v>
      </c>
      <c r="D276" s="28" t="str">
        <f t="shared" si="12"/>
        <v>20207</v>
      </c>
      <c r="E276" s="30">
        <v>0</v>
      </c>
      <c r="F276" s="30">
        <f>SUMIF([3]表三汇总表!$A$10:$A$607,A276,[3]表三汇总表!$D$10:$D$607)/10000</f>
        <v>0</v>
      </c>
      <c r="G276" s="25" t="e">
        <f t="shared" si="14"/>
        <v>#DIV/0!</v>
      </c>
      <c r="I276" s="4"/>
    </row>
    <row r="277" ht="24.95" customHeight="1" spans="1:9">
      <c r="A277" s="26">
        <v>2020702</v>
      </c>
      <c r="B277" s="26" t="s">
        <v>166</v>
      </c>
      <c r="C277" s="28">
        <f t="shared" si="13"/>
        <v>7</v>
      </c>
      <c r="D277" s="28" t="str">
        <f t="shared" si="12"/>
        <v>20207</v>
      </c>
      <c r="E277" s="30">
        <v>0</v>
      </c>
      <c r="F277" s="30">
        <f>SUMIF([3]表三汇总表!$A$10:$A$607,A277,[3]表三汇总表!$D$10:$D$607)/10000</f>
        <v>0</v>
      </c>
      <c r="G277" s="25" t="e">
        <f t="shared" si="14"/>
        <v>#DIV/0!</v>
      </c>
      <c r="I277" s="4"/>
    </row>
    <row r="278" ht="24.95" customHeight="1" spans="1:9">
      <c r="A278" s="26">
        <v>2020703</v>
      </c>
      <c r="B278" s="26" t="s">
        <v>167</v>
      </c>
      <c r="C278" s="28">
        <f t="shared" si="13"/>
        <v>7</v>
      </c>
      <c r="D278" s="28" t="str">
        <f t="shared" si="12"/>
        <v>20207</v>
      </c>
      <c r="E278" s="30">
        <v>0</v>
      </c>
      <c r="F278" s="30">
        <f>SUMIF([3]表三汇总表!$A$10:$A$607,A278,[3]表三汇总表!$D$10:$D$607)/10000</f>
        <v>0</v>
      </c>
      <c r="G278" s="25" t="e">
        <f t="shared" si="14"/>
        <v>#DIV/0!</v>
      </c>
      <c r="I278" s="4"/>
    </row>
    <row r="279" s="4" customFormat="1" ht="24.95" customHeight="1" spans="1:7">
      <c r="A279" s="26">
        <v>2020799</v>
      </c>
      <c r="B279" s="26" t="s">
        <v>168</v>
      </c>
      <c r="C279" s="28">
        <f t="shared" si="13"/>
        <v>7</v>
      </c>
      <c r="D279" s="28" t="str">
        <f t="shared" si="12"/>
        <v>20207</v>
      </c>
      <c r="E279" s="30">
        <v>0</v>
      </c>
      <c r="F279" s="30">
        <f>SUMIF([3]表三汇总表!$A$10:$A$607,A279,[3]表三汇总表!$D$10:$D$607)/10000</f>
        <v>0</v>
      </c>
      <c r="G279" s="25" t="e">
        <f t="shared" si="14"/>
        <v>#DIV/0!</v>
      </c>
    </row>
    <row r="280" ht="24.95" customHeight="1" spans="1:9">
      <c r="A280" s="26">
        <v>20208</v>
      </c>
      <c r="B280" s="27" t="s">
        <v>169</v>
      </c>
      <c r="C280" s="28">
        <f t="shared" si="13"/>
        <v>5</v>
      </c>
      <c r="D280" s="28" t="str">
        <f t="shared" si="12"/>
        <v/>
      </c>
      <c r="E280" s="30">
        <v>0</v>
      </c>
      <c r="F280" s="30">
        <f>SUM(F281:F285)</f>
        <v>0</v>
      </c>
      <c r="G280" s="25" t="e">
        <f t="shared" si="14"/>
        <v>#DIV/0!</v>
      </c>
      <c r="I280" s="4"/>
    </row>
    <row r="281" ht="24.95" customHeight="1" spans="1:9">
      <c r="A281" s="26">
        <v>2020801</v>
      </c>
      <c r="B281" s="26" t="s">
        <v>10</v>
      </c>
      <c r="C281" s="28">
        <f t="shared" si="13"/>
        <v>7</v>
      </c>
      <c r="D281" s="28" t="str">
        <f t="shared" si="12"/>
        <v>20208</v>
      </c>
      <c r="E281" s="30">
        <v>0</v>
      </c>
      <c r="F281" s="30">
        <f>SUMIF([3]表三汇总表!$A$10:$A$607,A281,[3]表三汇总表!$D$10:$D$607)/10000</f>
        <v>0</v>
      </c>
      <c r="G281" s="25" t="e">
        <f t="shared" si="14"/>
        <v>#DIV/0!</v>
      </c>
      <c r="I281" s="4"/>
    </row>
    <row r="282" s="4" customFormat="1" ht="24.95" customHeight="1" spans="1:7">
      <c r="A282" s="26">
        <v>2020802</v>
      </c>
      <c r="B282" s="26" t="s">
        <v>11</v>
      </c>
      <c r="C282" s="28">
        <f t="shared" si="13"/>
        <v>7</v>
      </c>
      <c r="D282" s="28" t="str">
        <f t="shared" si="12"/>
        <v>20208</v>
      </c>
      <c r="E282" s="30">
        <v>0</v>
      </c>
      <c r="F282" s="30">
        <f>SUMIF([3]表三汇总表!$A$10:$A$607,A282,[3]表三汇总表!$D$10:$D$607)/10000</f>
        <v>0</v>
      </c>
      <c r="G282" s="25" t="e">
        <f t="shared" si="14"/>
        <v>#DIV/0!</v>
      </c>
    </row>
    <row r="283" ht="24.95" customHeight="1" spans="1:9">
      <c r="A283" s="26">
        <v>2020803</v>
      </c>
      <c r="B283" s="26" t="s">
        <v>12</v>
      </c>
      <c r="C283" s="28">
        <f t="shared" si="13"/>
        <v>7</v>
      </c>
      <c r="D283" s="28" t="str">
        <f t="shared" si="12"/>
        <v>20208</v>
      </c>
      <c r="E283" s="30">
        <v>0</v>
      </c>
      <c r="F283" s="30">
        <f>SUMIF([3]表三汇总表!$A$10:$A$607,A283,[3]表三汇总表!$D$10:$D$607)/10000</f>
        <v>0</v>
      </c>
      <c r="G283" s="25" t="e">
        <f t="shared" si="14"/>
        <v>#DIV/0!</v>
      </c>
      <c r="I283" s="4"/>
    </row>
    <row r="284" ht="24.95" customHeight="1" spans="1:9">
      <c r="A284" s="26">
        <v>2020850</v>
      </c>
      <c r="B284" s="26" t="s">
        <v>19</v>
      </c>
      <c r="C284" s="28">
        <f t="shared" si="13"/>
        <v>7</v>
      </c>
      <c r="D284" s="28" t="str">
        <f t="shared" si="12"/>
        <v>20208</v>
      </c>
      <c r="E284" s="30">
        <v>0</v>
      </c>
      <c r="F284" s="30">
        <f>SUMIF([3]表三汇总表!$A$10:$A$607,A284,[3]表三汇总表!$D$10:$D$607)/10000</f>
        <v>0</v>
      </c>
      <c r="G284" s="25" t="e">
        <f t="shared" si="14"/>
        <v>#DIV/0!</v>
      </c>
      <c r="I284" s="4"/>
    </row>
    <row r="285" s="4" customFormat="1" ht="24.95" customHeight="1" spans="1:7">
      <c r="A285" s="26">
        <v>2020899</v>
      </c>
      <c r="B285" s="26" t="s">
        <v>170</v>
      </c>
      <c r="C285" s="28">
        <f t="shared" si="13"/>
        <v>7</v>
      </c>
      <c r="D285" s="28" t="str">
        <f t="shared" si="12"/>
        <v>20208</v>
      </c>
      <c r="E285" s="30">
        <v>0</v>
      </c>
      <c r="F285" s="30">
        <f>SUMIF([3]表三汇总表!$A$10:$A$607,A285,[3]表三汇总表!$D$10:$D$607)/10000</f>
        <v>0</v>
      </c>
      <c r="G285" s="25" t="e">
        <f t="shared" si="14"/>
        <v>#DIV/0!</v>
      </c>
    </row>
    <row r="286" ht="24.95" customHeight="1" spans="1:9">
      <c r="A286" s="26">
        <v>20299</v>
      </c>
      <c r="B286" s="27" t="s">
        <v>171</v>
      </c>
      <c r="C286" s="28">
        <f t="shared" si="13"/>
        <v>5</v>
      </c>
      <c r="D286" s="28" t="str">
        <f t="shared" si="12"/>
        <v/>
      </c>
      <c r="E286" s="30">
        <v>0</v>
      </c>
      <c r="F286" s="30">
        <f>F287</f>
        <v>0</v>
      </c>
      <c r="G286" s="25" t="e">
        <f t="shared" si="14"/>
        <v>#DIV/0!</v>
      </c>
      <c r="I286" s="4"/>
    </row>
    <row r="287" s="4" customFormat="1" ht="24.95" customHeight="1" spans="1:7">
      <c r="A287" s="26">
        <v>2029999</v>
      </c>
      <c r="B287" s="26" t="s">
        <v>172</v>
      </c>
      <c r="C287" s="28">
        <f t="shared" si="13"/>
        <v>7</v>
      </c>
      <c r="D287" s="28" t="str">
        <f t="shared" si="12"/>
        <v>20299</v>
      </c>
      <c r="E287" s="30">
        <v>0</v>
      </c>
      <c r="F287" s="30">
        <f>SUMIF([3]表三汇总表!$A$10:$A$607,A287,[3]表三汇总表!$D$10:$D$607)/10000</f>
        <v>0</v>
      </c>
      <c r="G287" s="25" t="e">
        <f t="shared" si="14"/>
        <v>#DIV/0!</v>
      </c>
    </row>
    <row r="288" ht="24.95" customHeight="1" spans="1:7">
      <c r="A288" s="26">
        <v>203</v>
      </c>
      <c r="B288" s="27" t="s">
        <v>173</v>
      </c>
      <c r="C288" s="28">
        <f t="shared" si="13"/>
        <v>3</v>
      </c>
      <c r="D288" s="28"/>
      <c r="E288" s="30">
        <v>2604</v>
      </c>
      <c r="F288" s="30">
        <f>SUM(F289,F293,F295,F297,F305)</f>
        <v>1314</v>
      </c>
      <c r="G288" s="25">
        <f t="shared" si="14"/>
        <v>-49.5391705069124</v>
      </c>
    </row>
    <row r="289" ht="24.95" customHeight="1" spans="1:9">
      <c r="A289" s="26">
        <v>20301</v>
      </c>
      <c r="B289" s="27" t="s">
        <v>174</v>
      </c>
      <c r="C289" s="28">
        <f t="shared" si="13"/>
        <v>5</v>
      </c>
      <c r="D289" s="28" t="str">
        <f t="shared" ref="D289:D306" si="15">IF(C289=5,"",MID(A289,1,5))</f>
        <v/>
      </c>
      <c r="E289" s="30">
        <v>0</v>
      </c>
      <c r="F289" s="30">
        <f>SUM(F290:F292)</f>
        <v>0</v>
      </c>
      <c r="G289" s="25" t="e">
        <f t="shared" si="14"/>
        <v>#DIV/0!</v>
      </c>
      <c r="I289" s="4"/>
    </row>
    <row r="290" s="4" customFormat="1" ht="24.95" customHeight="1" spans="1:7">
      <c r="A290" s="26">
        <v>2030101</v>
      </c>
      <c r="B290" s="26" t="s">
        <v>175</v>
      </c>
      <c r="C290" s="28">
        <f t="shared" si="13"/>
        <v>7</v>
      </c>
      <c r="D290" s="28" t="str">
        <f t="shared" si="15"/>
        <v>20301</v>
      </c>
      <c r="E290" s="30">
        <v>0</v>
      </c>
      <c r="F290" s="30">
        <f>SUMIF([3]表三汇总表!$A$10:$A$607,A290,[3]表三汇总表!$D$10:$D$607)/10000</f>
        <v>0</v>
      </c>
      <c r="G290" s="25" t="e">
        <f t="shared" si="14"/>
        <v>#DIV/0!</v>
      </c>
    </row>
    <row r="291" ht="24.95" customHeight="1" spans="1:9">
      <c r="A291" s="26">
        <v>2030102</v>
      </c>
      <c r="B291" s="26" t="s">
        <v>176</v>
      </c>
      <c r="C291" s="28">
        <f t="shared" si="13"/>
        <v>7</v>
      </c>
      <c r="D291" s="28" t="str">
        <f t="shared" si="15"/>
        <v>20301</v>
      </c>
      <c r="E291" s="30">
        <v>0</v>
      </c>
      <c r="F291" s="30">
        <f>SUMIF([3]表三汇总表!$A$10:$A$607,A291,[3]表三汇总表!$D$10:$D$607)/10000</f>
        <v>0</v>
      </c>
      <c r="G291" s="25" t="e">
        <f t="shared" si="14"/>
        <v>#DIV/0!</v>
      </c>
      <c r="I291" s="4"/>
    </row>
    <row r="292" s="4" customFormat="1" ht="24.95" customHeight="1" spans="1:7">
      <c r="A292" s="26">
        <v>2030199</v>
      </c>
      <c r="B292" s="26" t="s">
        <v>177</v>
      </c>
      <c r="C292" s="28">
        <f t="shared" si="13"/>
        <v>7</v>
      </c>
      <c r="D292" s="28" t="str">
        <f t="shared" si="15"/>
        <v>20301</v>
      </c>
      <c r="E292" s="30">
        <v>0</v>
      </c>
      <c r="F292" s="30">
        <f>SUMIF([3]表三汇总表!$A$10:$A$607,A292,[3]表三汇总表!$D$10:$D$607)/10000</f>
        <v>0</v>
      </c>
      <c r="G292" s="25" t="e">
        <f t="shared" si="14"/>
        <v>#DIV/0!</v>
      </c>
    </row>
    <row r="293" ht="24.95" customHeight="1" spans="1:9">
      <c r="A293" s="26">
        <v>20304</v>
      </c>
      <c r="B293" s="27" t="s">
        <v>178</v>
      </c>
      <c r="C293" s="28">
        <f t="shared" si="13"/>
        <v>5</v>
      </c>
      <c r="D293" s="28" t="str">
        <f t="shared" si="15"/>
        <v/>
      </c>
      <c r="E293" s="30">
        <v>0</v>
      </c>
      <c r="F293" s="30">
        <f>F294</f>
        <v>0</v>
      </c>
      <c r="G293" s="25" t="e">
        <f t="shared" si="14"/>
        <v>#DIV/0!</v>
      </c>
      <c r="I293" s="4"/>
    </row>
    <row r="294" ht="24.95" customHeight="1" spans="1:9">
      <c r="A294" s="26">
        <v>2030401</v>
      </c>
      <c r="B294" s="26" t="s">
        <v>179</v>
      </c>
      <c r="C294" s="28">
        <f t="shared" si="13"/>
        <v>7</v>
      </c>
      <c r="D294" s="28" t="str">
        <f t="shared" si="15"/>
        <v>20304</v>
      </c>
      <c r="E294" s="30">
        <v>0</v>
      </c>
      <c r="F294" s="30">
        <f>SUMIF([3]表三汇总表!$A$10:$A$607,A294,[3]表三汇总表!$D$10:$D$607)/10000</f>
        <v>0</v>
      </c>
      <c r="G294" s="25" t="e">
        <f t="shared" si="14"/>
        <v>#DIV/0!</v>
      </c>
      <c r="I294" s="4"/>
    </row>
    <row r="295" ht="24.95" customHeight="1" spans="1:9">
      <c r="A295" s="26">
        <v>20305</v>
      </c>
      <c r="B295" s="27" t="s">
        <v>180</v>
      </c>
      <c r="C295" s="28">
        <f t="shared" si="13"/>
        <v>5</v>
      </c>
      <c r="D295" s="28" t="str">
        <f t="shared" si="15"/>
        <v/>
      </c>
      <c r="E295" s="30">
        <v>0</v>
      </c>
      <c r="F295" s="30">
        <f>F296</f>
        <v>0</v>
      </c>
      <c r="G295" s="25" t="e">
        <f t="shared" si="14"/>
        <v>#DIV/0!</v>
      </c>
      <c r="I295" s="4"/>
    </row>
    <row r="296" s="4" customFormat="1" ht="24.95" customHeight="1" spans="1:7">
      <c r="A296" s="26">
        <v>2030501</v>
      </c>
      <c r="B296" s="26" t="s">
        <v>181</v>
      </c>
      <c r="C296" s="28">
        <f t="shared" si="13"/>
        <v>7</v>
      </c>
      <c r="D296" s="28" t="str">
        <f t="shared" si="15"/>
        <v>20305</v>
      </c>
      <c r="E296" s="30">
        <v>0</v>
      </c>
      <c r="F296" s="30">
        <f>SUMIF([3]表三汇总表!$A$10:$A$607,A296,[3]表三汇总表!$D$10:$D$607)/10000</f>
        <v>0</v>
      </c>
      <c r="G296" s="25" t="e">
        <f t="shared" si="14"/>
        <v>#DIV/0!</v>
      </c>
    </row>
    <row r="297" ht="24.95" customHeight="1" spans="1:9">
      <c r="A297" s="26">
        <v>20306</v>
      </c>
      <c r="B297" s="27" t="s">
        <v>182</v>
      </c>
      <c r="C297" s="28">
        <f t="shared" si="13"/>
        <v>5</v>
      </c>
      <c r="D297" s="28" t="str">
        <f t="shared" si="15"/>
        <v/>
      </c>
      <c r="E297" s="30">
        <v>2604</v>
      </c>
      <c r="F297" s="30">
        <f>SUM(F298:F304)</f>
        <v>1314</v>
      </c>
      <c r="G297" s="25">
        <f t="shared" si="14"/>
        <v>-49.5391705069124</v>
      </c>
      <c r="I297" s="4"/>
    </row>
    <row r="298" ht="24.95" customHeight="1" spans="1:9">
      <c r="A298" s="26">
        <v>2030601</v>
      </c>
      <c r="B298" s="26" t="s">
        <v>183</v>
      </c>
      <c r="C298" s="28">
        <f t="shared" si="13"/>
        <v>7</v>
      </c>
      <c r="D298" s="28" t="str">
        <f t="shared" si="15"/>
        <v>20306</v>
      </c>
      <c r="E298" s="30">
        <v>0</v>
      </c>
      <c r="F298" s="30">
        <f>SUMIF([3]表三汇总表!$A$10:$A$607,A298,[3]表三汇总表!$D$10:$D$607)/10000</f>
        <v>0</v>
      </c>
      <c r="G298" s="25" t="e">
        <f t="shared" si="14"/>
        <v>#DIV/0!</v>
      </c>
      <c r="I298" s="4"/>
    </row>
    <row r="299" s="4" customFormat="1" ht="24.95" customHeight="1" spans="1:7">
      <c r="A299" s="26">
        <v>2030602</v>
      </c>
      <c r="B299" s="26" t="s">
        <v>184</v>
      </c>
      <c r="C299" s="28">
        <f t="shared" si="13"/>
        <v>7</v>
      </c>
      <c r="D299" s="28" t="str">
        <f t="shared" si="15"/>
        <v>20306</v>
      </c>
      <c r="E299" s="30">
        <v>0</v>
      </c>
      <c r="F299" s="30">
        <f>SUMIF([3]表三汇总表!$A$10:$A$607,A299,[3]表三汇总表!$D$10:$D$607)/10000</f>
        <v>0</v>
      </c>
      <c r="G299" s="25" t="e">
        <f t="shared" si="14"/>
        <v>#DIV/0!</v>
      </c>
    </row>
    <row r="300" ht="24.95" customHeight="1" spans="1:9">
      <c r="A300" s="26">
        <v>2030603</v>
      </c>
      <c r="B300" s="26" t="s">
        <v>185</v>
      </c>
      <c r="C300" s="28">
        <f t="shared" si="13"/>
        <v>7</v>
      </c>
      <c r="D300" s="28" t="str">
        <f t="shared" si="15"/>
        <v>20306</v>
      </c>
      <c r="E300" s="30">
        <v>2604</v>
      </c>
      <c r="F300" s="30">
        <f>SUMIF([3]表三汇总表!$A$10:$A$607,A300,[3]表三汇总表!$D$10:$D$607)/10000</f>
        <v>1314</v>
      </c>
      <c r="G300" s="25">
        <f t="shared" si="14"/>
        <v>-49.5391705069124</v>
      </c>
      <c r="I300" s="4"/>
    </row>
    <row r="301" ht="24.95" customHeight="1" spans="1:9">
      <c r="A301" s="26">
        <v>2030604</v>
      </c>
      <c r="B301" s="26" t="s">
        <v>186</v>
      </c>
      <c r="C301" s="28">
        <f t="shared" si="13"/>
        <v>7</v>
      </c>
      <c r="D301" s="28" t="str">
        <f t="shared" si="15"/>
        <v>20306</v>
      </c>
      <c r="E301" s="30">
        <v>0</v>
      </c>
      <c r="F301" s="30">
        <f>SUMIF([3]表三汇总表!$A$10:$A$607,A301,[3]表三汇总表!$D$10:$D$607)/10000</f>
        <v>0</v>
      </c>
      <c r="G301" s="25" t="e">
        <f t="shared" si="14"/>
        <v>#DIV/0!</v>
      </c>
      <c r="I301" s="4"/>
    </row>
    <row r="302" ht="24.95" customHeight="1" spans="1:9">
      <c r="A302" s="26">
        <v>2030607</v>
      </c>
      <c r="B302" s="26" t="s">
        <v>187</v>
      </c>
      <c r="C302" s="28">
        <f t="shared" si="13"/>
        <v>7</v>
      </c>
      <c r="D302" s="28" t="str">
        <f t="shared" si="15"/>
        <v>20306</v>
      </c>
      <c r="E302" s="30">
        <v>0</v>
      </c>
      <c r="F302" s="30">
        <f>SUMIF([3]表三汇总表!$A$10:$A$607,A302,[3]表三汇总表!$D$10:$D$607)/10000</f>
        <v>0</v>
      </c>
      <c r="G302" s="25" t="e">
        <f t="shared" si="14"/>
        <v>#DIV/0!</v>
      </c>
      <c r="I302" s="4"/>
    </row>
    <row r="303" ht="24.95" customHeight="1" spans="1:9">
      <c r="A303" s="26">
        <v>2030608</v>
      </c>
      <c r="B303" s="26" t="s">
        <v>188</v>
      </c>
      <c r="C303" s="28">
        <f t="shared" si="13"/>
        <v>7</v>
      </c>
      <c r="D303" s="28" t="str">
        <f t="shared" si="15"/>
        <v>20306</v>
      </c>
      <c r="E303" s="30">
        <v>0</v>
      </c>
      <c r="F303" s="30">
        <f>SUMIF([3]表三汇总表!$A$10:$A$607,A303,[3]表三汇总表!$D$10:$D$607)/10000</f>
        <v>0</v>
      </c>
      <c r="G303" s="25" t="e">
        <f t="shared" si="14"/>
        <v>#DIV/0!</v>
      </c>
      <c r="I303" s="4"/>
    </row>
    <row r="304" ht="24.95" customHeight="1" spans="1:9">
      <c r="A304" s="26">
        <v>2030699</v>
      </c>
      <c r="B304" s="26" t="s">
        <v>189</v>
      </c>
      <c r="C304" s="28">
        <f t="shared" si="13"/>
        <v>7</v>
      </c>
      <c r="D304" s="28" t="str">
        <f t="shared" si="15"/>
        <v>20306</v>
      </c>
      <c r="E304" s="30">
        <v>0</v>
      </c>
      <c r="F304" s="30">
        <f>SUMIF([3]表三汇总表!$A$10:$A$607,A304,[3]表三汇总表!$D$10:$D$607)/10000</f>
        <v>0</v>
      </c>
      <c r="G304" s="25" t="e">
        <f t="shared" si="14"/>
        <v>#DIV/0!</v>
      </c>
      <c r="I304" s="4"/>
    </row>
    <row r="305" ht="24.95" customHeight="1" spans="1:9">
      <c r="A305" s="26">
        <v>20399</v>
      </c>
      <c r="B305" s="27" t="s">
        <v>190</v>
      </c>
      <c r="C305" s="28">
        <f t="shared" si="13"/>
        <v>5</v>
      </c>
      <c r="D305" s="28" t="str">
        <f t="shared" si="15"/>
        <v/>
      </c>
      <c r="E305" s="30">
        <v>0</v>
      </c>
      <c r="F305" s="30">
        <f>F306</f>
        <v>0</v>
      </c>
      <c r="G305" s="25" t="e">
        <f t="shared" si="14"/>
        <v>#DIV/0!</v>
      </c>
      <c r="I305" s="4"/>
    </row>
    <row r="306" ht="24.95" customHeight="1" spans="1:9">
      <c r="A306" s="26">
        <v>2039999</v>
      </c>
      <c r="B306" s="26" t="s">
        <v>191</v>
      </c>
      <c r="C306" s="28">
        <f t="shared" si="13"/>
        <v>7</v>
      </c>
      <c r="D306" s="28" t="str">
        <f t="shared" si="15"/>
        <v>20399</v>
      </c>
      <c r="E306" s="30">
        <v>0</v>
      </c>
      <c r="F306" s="30">
        <f>SUMIF([3]表三汇总表!$A$10:$A$607,A306,[3]表三汇总表!$D$10:$D$607)/10000</f>
        <v>0</v>
      </c>
      <c r="G306" s="25" t="e">
        <f t="shared" si="14"/>
        <v>#DIV/0!</v>
      </c>
      <c r="I306" s="4"/>
    </row>
    <row r="307" ht="24.95" customHeight="1" spans="1:7">
      <c r="A307" s="26">
        <v>204</v>
      </c>
      <c r="B307" s="27" t="s">
        <v>192</v>
      </c>
      <c r="C307" s="28">
        <f t="shared" si="13"/>
        <v>3</v>
      </c>
      <c r="D307" s="28"/>
      <c r="E307" s="30">
        <v>18907</v>
      </c>
      <c r="F307" s="30">
        <f>SUM(F308,F311,F322,F329,F337,F346,F360,F370,F380,F388,F394)</f>
        <v>17810.1829654</v>
      </c>
      <c r="G307" s="25">
        <f t="shared" si="14"/>
        <v>-5.80111617178823</v>
      </c>
    </row>
    <row r="308" s="4" customFormat="1" ht="24.95" customHeight="1" spans="1:7">
      <c r="A308" s="26">
        <v>20401</v>
      </c>
      <c r="B308" s="27" t="s">
        <v>193</v>
      </c>
      <c r="C308" s="28">
        <f t="shared" si="13"/>
        <v>5</v>
      </c>
      <c r="D308" s="28" t="str">
        <f t="shared" ref="D308:D371" si="16">IF(C308=5,"",MID(A308,1,5))</f>
        <v/>
      </c>
      <c r="E308" s="29">
        <v>0</v>
      </c>
      <c r="F308" s="29">
        <f>SUM(F309:F310)</f>
        <v>0</v>
      </c>
      <c r="G308" s="25" t="e">
        <f t="shared" si="14"/>
        <v>#DIV/0!</v>
      </c>
    </row>
    <row r="309" ht="24.95" customHeight="1" spans="1:9">
      <c r="A309" s="26">
        <v>2040101</v>
      </c>
      <c r="B309" s="26" t="s">
        <v>194</v>
      </c>
      <c r="C309" s="28">
        <f t="shared" si="13"/>
        <v>7</v>
      </c>
      <c r="D309" s="28" t="str">
        <f t="shared" si="16"/>
        <v>20401</v>
      </c>
      <c r="E309" s="30">
        <v>0</v>
      </c>
      <c r="F309" s="30">
        <f>SUMIF([3]表三汇总表!$A$10:$A$607,A309,[3]表三汇总表!$D$10:$D$607)/10000</f>
        <v>0</v>
      </c>
      <c r="G309" s="25" t="e">
        <f t="shared" si="14"/>
        <v>#DIV/0!</v>
      </c>
      <c r="I309" s="4"/>
    </row>
    <row r="310" s="4" customFormat="1" ht="24.95" customHeight="1" spans="1:7">
      <c r="A310" s="26">
        <v>2040199</v>
      </c>
      <c r="B310" s="26" t="s">
        <v>195</v>
      </c>
      <c r="C310" s="28">
        <f t="shared" si="13"/>
        <v>7</v>
      </c>
      <c r="D310" s="28" t="str">
        <f t="shared" si="16"/>
        <v>20401</v>
      </c>
      <c r="E310" s="30">
        <v>0</v>
      </c>
      <c r="F310" s="30">
        <f>SUMIF([3]表三汇总表!$A$10:$A$607,A310,[3]表三汇总表!$D$10:$D$607)/10000</f>
        <v>0</v>
      </c>
      <c r="G310" s="25" t="e">
        <f t="shared" si="14"/>
        <v>#DIV/0!</v>
      </c>
    </row>
    <row r="311" s="4" customFormat="1" ht="24.95" customHeight="1" spans="1:7">
      <c r="A311" s="26">
        <v>20402</v>
      </c>
      <c r="B311" s="27" t="s">
        <v>196</v>
      </c>
      <c r="C311" s="28">
        <f t="shared" si="13"/>
        <v>5</v>
      </c>
      <c r="D311" s="28" t="str">
        <f t="shared" si="16"/>
        <v/>
      </c>
      <c r="E311" s="29">
        <v>17627</v>
      </c>
      <c r="F311" s="29">
        <f>SUM(F312:F321)</f>
        <v>16583.8886974</v>
      </c>
      <c r="G311" s="25">
        <f t="shared" si="14"/>
        <v>-5.91769048958985</v>
      </c>
    </row>
    <row r="312" ht="24.95" customHeight="1" spans="1:9">
      <c r="A312" s="26">
        <v>2040201</v>
      </c>
      <c r="B312" s="26" t="s">
        <v>10</v>
      </c>
      <c r="C312" s="28">
        <f t="shared" si="13"/>
        <v>7</v>
      </c>
      <c r="D312" s="28" t="str">
        <f t="shared" si="16"/>
        <v>20402</v>
      </c>
      <c r="E312" s="30">
        <v>17627</v>
      </c>
      <c r="F312" s="30">
        <f>SUMIF([3]表三汇总表!$A$10:$A$607,A312,[3]表三汇总表!$D$10:$D$607)/10000</f>
        <v>16583.8886974</v>
      </c>
      <c r="G312" s="25">
        <f t="shared" si="14"/>
        <v>-5.91769048958985</v>
      </c>
      <c r="I312" s="4"/>
    </row>
    <row r="313" ht="24.95" customHeight="1" spans="1:9">
      <c r="A313" s="26">
        <v>2040202</v>
      </c>
      <c r="B313" s="26" t="s">
        <v>11</v>
      </c>
      <c r="C313" s="28">
        <f t="shared" si="13"/>
        <v>7</v>
      </c>
      <c r="D313" s="28" t="str">
        <f t="shared" si="16"/>
        <v>20402</v>
      </c>
      <c r="E313" s="30">
        <v>0</v>
      </c>
      <c r="F313" s="30">
        <f>SUMIF([3]表三汇总表!$A$10:$A$607,A313,[3]表三汇总表!$D$10:$D$607)/10000</f>
        <v>0</v>
      </c>
      <c r="G313" s="25" t="e">
        <f t="shared" si="14"/>
        <v>#DIV/0!</v>
      </c>
      <c r="I313" s="4"/>
    </row>
    <row r="314" s="4" customFormat="1" ht="24.95" customHeight="1" spans="1:7">
      <c r="A314" s="26">
        <v>2040203</v>
      </c>
      <c r="B314" s="26" t="s">
        <v>12</v>
      </c>
      <c r="C314" s="28">
        <f t="shared" si="13"/>
        <v>7</v>
      </c>
      <c r="D314" s="28" t="str">
        <f t="shared" si="16"/>
        <v>20402</v>
      </c>
      <c r="E314" s="30">
        <v>0</v>
      </c>
      <c r="F314" s="30">
        <f>SUMIF([3]表三汇总表!$A$10:$A$607,A314,[3]表三汇总表!$D$10:$D$607)/10000</f>
        <v>0</v>
      </c>
      <c r="G314" s="25" t="e">
        <f t="shared" si="14"/>
        <v>#DIV/0!</v>
      </c>
    </row>
    <row r="315" ht="24.95" customHeight="1" spans="1:9">
      <c r="A315" s="26">
        <v>2040219</v>
      </c>
      <c r="B315" s="26" t="s">
        <v>51</v>
      </c>
      <c r="C315" s="28">
        <f t="shared" si="13"/>
        <v>7</v>
      </c>
      <c r="D315" s="28" t="str">
        <f t="shared" si="16"/>
        <v>20402</v>
      </c>
      <c r="E315" s="30">
        <v>0</v>
      </c>
      <c r="F315" s="30">
        <f>SUMIF([3]表三汇总表!$A$10:$A$607,A315,[3]表三汇总表!$D$10:$D$607)/10000</f>
        <v>0</v>
      </c>
      <c r="G315" s="25" t="e">
        <f t="shared" si="14"/>
        <v>#DIV/0!</v>
      </c>
      <c r="I315" s="4"/>
    </row>
    <row r="316" ht="24.95" customHeight="1" spans="1:9">
      <c r="A316" s="26">
        <v>2040220</v>
      </c>
      <c r="B316" s="26" t="s">
        <v>197</v>
      </c>
      <c r="C316" s="28">
        <f t="shared" si="13"/>
        <v>7</v>
      </c>
      <c r="D316" s="28" t="str">
        <f t="shared" si="16"/>
        <v>20402</v>
      </c>
      <c r="E316" s="30">
        <v>0</v>
      </c>
      <c r="F316" s="30">
        <f>SUMIF([3]表三汇总表!$A$10:$A$607,A316,[3]表三汇总表!$D$10:$D$607)/10000</f>
        <v>0</v>
      </c>
      <c r="G316" s="25" t="e">
        <f t="shared" si="14"/>
        <v>#DIV/0!</v>
      </c>
      <c r="I316" s="4"/>
    </row>
    <row r="317" ht="24.95" customHeight="1" spans="1:9">
      <c r="A317" s="26">
        <v>2040221</v>
      </c>
      <c r="B317" s="26" t="s">
        <v>198</v>
      </c>
      <c r="C317" s="28">
        <f t="shared" si="13"/>
        <v>7</v>
      </c>
      <c r="D317" s="28" t="str">
        <f t="shared" si="16"/>
        <v>20402</v>
      </c>
      <c r="E317" s="30">
        <v>0</v>
      </c>
      <c r="F317" s="30">
        <f>SUMIF([3]表三汇总表!$A$10:$A$607,A317,[3]表三汇总表!$D$10:$D$607)/10000</f>
        <v>0</v>
      </c>
      <c r="G317" s="25" t="e">
        <f t="shared" si="14"/>
        <v>#DIV/0!</v>
      </c>
      <c r="I317" s="4"/>
    </row>
    <row r="318" ht="24.95" customHeight="1" spans="1:9">
      <c r="A318" s="26">
        <v>2040222</v>
      </c>
      <c r="B318" s="26" t="s">
        <v>199</v>
      </c>
      <c r="C318" s="28">
        <f t="shared" si="13"/>
        <v>7</v>
      </c>
      <c r="D318" s="28" t="str">
        <f t="shared" si="16"/>
        <v>20402</v>
      </c>
      <c r="E318" s="30">
        <v>0</v>
      </c>
      <c r="F318" s="30">
        <f>SUMIF([3]表三汇总表!$A$10:$A$607,A318,[3]表三汇总表!$D$10:$D$607)/10000</f>
        <v>0</v>
      </c>
      <c r="G318" s="25" t="e">
        <f t="shared" si="14"/>
        <v>#DIV/0!</v>
      </c>
      <c r="I318" s="4"/>
    </row>
    <row r="319" ht="24.95" customHeight="1" spans="1:9">
      <c r="A319" s="26">
        <v>2040223</v>
      </c>
      <c r="B319" s="26" t="s">
        <v>200</v>
      </c>
      <c r="C319" s="28">
        <f t="shared" si="13"/>
        <v>7</v>
      </c>
      <c r="D319" s="28" t="str">
        <f t="shared" si="16"/>
        <v>20402</v>
      </c>
      <c r="E319" s="30">
        <v>0</v>
      </c>
      <c r="F319" s="30">
        <f>SUMIF([3]表三汇总表!$A$10:$A$607,A319,[3]表三汇总表!$D$10:$D$607)/10000</f>
        <v>0</v>
      </c>
      <c r="G319" s="25" t="e">
        <f t="shared" si="14"/>
        <v>#DIV/0!</v>
      </c>
      <c r="I319" s="4"/>
    </row>
    <row r="320" s="4" customFormat="1" ht="24.95" customHeight="1" spans="1:7">
      <c r="A320" s="26">
        <v>2040250</v>
      </c>
      <c r="B320" s="26" t="s">
        <v>19</v>
      </c>
      <c r="C320" s="28">
        <f t="shared" si="13"/>
        <v>7</v>
      </c>
      <c r="D320" s="28" t="str">
        <f t="shared" si="16"/>
        <v>20402</v>
      </c>
      <c r="E320" s="30">
        <v>0</v>
      </c>
      <c r="F320" s="30">
        <f>SUMIF([3]表三汇总表!$A$10:$A$607,A320,[3]表三汇总表!$D$10:$D$607)/10000</f>
        <v>0</v>
      </c>
      <c r="G320" s="25" t="e">
        <f t="shared" si="14"/>
        <v>#DIV/0!</v>
      </c>
    </row>
    <row r="321" ht="24.95" customHeight="1" spans="1:9">
      <c r="A321" s="26">
        <v>2040299</v>
      </c>
      <c r="B321" s="26" t="s">
        <v>201</v>
      </c>
      <c r="C321" s="28">
        <f t="shared" si="13"/>
        <v>7</v>
      </c>
      <c r="D321" s="28" t="str">
        <f t="shared" si="16"/>
        <v>20402</v>
      </c>
      <c r="E321" s="30">
        <v>0</v>
      </c>
      <c r="F321" s="30">
        <f>SUMIF([3]表三汇总表!$A$10:$A$607,A321,[3]表三汇总表!$D$10:$D$607)/10000</f>
        <v>0</v>
      </c>
      <c r="G321" s="25" t="e">
        <f t="shared" si="14"/>
        <v>#DIV/0!</v>
      </c>
      <c r="I321" s="4"/>
    </row>
    <row r="322" ht="24.95" customHeight="1" spans="1:9">
      <c r="A322" s="26">
        <v>20403</v>
      </c>
      <c r="B322" s="27" t="s">
        <v>202</v>
      </c>
      <c r="C322" s="28">
        <f t="shared" si="13"/>
        <v>5</v>
      </c>
      <c r="D322" s="28" t="str">
        <f t="shared" si="16"/>
        <v/>
      </c>
      <c r="E322" s="30">
        <v>0</v>
      </c>
      <c r="F322" s="30">
        <f>SUM(F323:F328)</f>
        <v>0</v>
      </c>
      <c r="G322" s="25" t="e">
        <f t="shared" si="14"/>
        <v>#DIV/0!</v>
      </c>
      <c r="I322" s="4"/>
    </row>
    <row r="323" s="4" customFormat="1" ht="24.95" customHeight="1" spans="1:7">
      <c r="A323" s="26">
        <v>2040301</v>
      </c>
      <c r="B323" s="26" t="s">
        <v>10</v>
      </c>
      <c r="C323" s="28">
        <f t="shared" si="13"/>
        <v>7</v>
      </c>
      <c r="D323" s="28" t="str">
        <f t="shared" si="16"/>
        <v>20403</v>
      </c>
      <c r="E323" s="30">
        <v>0</v>
      </c>
      <c r="F323" s="30">
        <f>SUMIF([3]表三汇总表!$A$10:$A$607,A323,[3]表三汇总表!$D$10:$D$607)/10000</f>
        <v>0</v>
      </c>
      <c r="G323" s="25" t="e">
        <f t="shared" si="14"/>
        <v>#DIV/0!</v>
      </c>
    </row>
    <row r="324" ht="24.95" customHeight="1" spans="1:9">
      <c r="A324" s="26">
        <v>2040302</v>
      </c>
      <c r="B324" s="26" t="s">
        <v>11</v>
      </c>
      <c r="C324" s="28">
        <f t="shared" si="13"/>
        <v>7</v>
      </c>
      <c r="D324" s="28" t="str">
        <f t="shared" si="16"/>
        <v>20403</v>
      </c>
      <c r="E324" s="30">
        <v>0</v>
      </c>
      <c r="F324" s="30">
        <f>SUMIF([3]表三汇总表!$A$10:$A$607,A324,[3]表三汇总表!$D$10:$D$607)/10000</f>
        <v>0</v>
      </c>
      <c r="G324" s="25" t="e">
        <f t="shared" si="14"/>
        <v>#DIV/0!</v>
      </c>
      <c r="I324" s="4"/>
    </row>
    <row r="325" ht="24.95" customHeight="1" spans="1:9">
      <c r="A325" s="26">
        <v>2040303</v>
      </c>
      <c r="B325" s="26" t="s">
        <v>12</v>
      </c>
      <c r="C325" s="28">
        <f t="shared" si="13"/>
        <v>7</v>
      </c>
      <c r="D325" s="28" t="str">
        <f t="shared" si="16"/>
        <v>20403</v>
      </c>
      <c r="E325" s="30">
        <v>0</v>
      </c>
      <c r="F325" s="30">
        <f>SUMIF([3]表三汇总表!$A$10:$A$607,A325,[3]表三汇总表!$D$10:$D$607)/10000</f>
        <v>0</v>
      </c>
      <c r="G325" s="25" t="e">
        <f t="shared" si="14"/>
        <v>#DIV/0!</v>
      </c>
      <c r="I325" s="4"/>
    </row>
    <row r="326" ht="24.95" customHeight="1" spans="1:9">
      <c r="A326" s="26">
        <v>2040304</v>
      </c>
      <c r="B326" s="26" t="s">
        <v>203</v>
      </c>
      <c r="C326" s="28">
        <f t="shared" ref="C326:C389" si="17">LEN(A326)</f>
        <v>7</v>
      </c>
      <c r="D326" s="28" t="str">
        <f t="shared" si="16"/>
        <v>20403</v>
      </c>
      <c r="E326" s="30">
        <v>0</v>
      </c>
      <c r="F326" s="30">
        <f>SUMIF([3]表三汇总表!$A$10:$A$607,A326,[3]表三汇总表!$D$10:$D$607)/10000</f>
        <v>0</v>
      </c>
      <c r="G326" s="25" t="e">
        <f t="shared" si="14"/>
        <v>#DIV/0!</v>
      </c>
      <c r="I326" s="4"/>
    </row>
    <row r="327" ht="24.95" customHeight="1" spans="1:9">
      <c r="A327" s="26">
        <v>2040350</v>
      </c>
      <c r="B327" s="26" t="s">
        <v>19</v>
      </c>
      <c r="C327" s="28">
        <f t="shared" si="17"/>
        <v>7</v>
      </c>
      <c r="D327" s="28" t="str">
        <f t="shared" si="16"/>
        <v>20403</v>
      </c>
      <c r="E327" s="30">
        <v>0</v>
      </c>
      <c r="F327" s="30">
        <f>SUMIF([3]表三汇总表!$A$10:$A$607,A327,[3]表三汇总表!$D$10:$D$607)/10000</f>
        <v>0</v>
      </c>
      <c r="G327" s="25" t="e">
        <f t="shared" ref="G327:G390" si="18">(F327-E327)/E327*100</f>
        <v>#DIV/0!</v>
      </c>
      <c r="I327" s="4"/>
    </row>
    <row r="328" ht="24.95" customHeight="1" spans="1:9">
      <c r="A328" s="26">
        <v>2040399</v>
      </c>
      <c r="B328" s="26" t="s">
        <v>204</v>
      </c>
      <c r="C328" s="28">
        <f t="shared" si="17"/>
        <v>7</v>
      </c>
      <c r="D328" s="28" t="str">
        <f t="shared" si="16"/>
        <v>20403</v>
      </c>
      <c r="E328" s="30">
        <v>0</v>
      </c>
      <c r="F328" s="30">
        <f>SUMIF([3]表三汇总表!$A$10:$A$607,A328,[3]表三汇总表!$D$10:$D$607)/10000</f>
        <v>0</v>
      </c>
      <c r="G328" s="25" t="e">
        <f t="shared" si="18"/>
        <v>#DIV/0!</v>
      </c>
      <c r="I328" s="4"/>
    </row>
    <row r="329" ht="24.95" customHeight="1" spans="1:9">
      <c r="A329" s="26">
        <v>20404</v>
      </c>
      <c r="B329" s="27" t="s">
        <v>205</v>
      </c>
      <c r="C329" s="28">
        <f t="shared" si="17"/>
        <v>5</v>
      </c>
      <c r="D329" s="28" t="str">
        <f t="shared" si="16"/>
        <v/>
      </c>
      <c r="E329" s="30">
        <v>0</v>
      </c>
      <c r="F329" s="30">
        <f>SUM(F330:F336)</f>
        <v>0</v>
      </c>
      <c r="G329" s="25" t="e">
        <f t="shared" si="18"/>
        <v>#DIV/0!</v>
      </c>
      <c r="I329" s="4"/>
    </row>
    <row r="330" ht="24.95" customHeight="1" spans="1:9">
      <c r="A330" s="26">
        <v>2040401</v>
      </c>
      <c r="B330" s="26" t="s">
        <v>10</v>
      </c>
      <c r="C330" s="28">
        <f t="shared" si="17"/>
        <v>7</v>
      </c>
      <c r="D330" s="28" t="str">
        <f t="shared" si="16"/>
        <v>20404</v>
      </c>
      <c r="E330" s="30">
        <v>0</v>
      </c>
      <c r="F330" s="30">
        <f>SUMIF([3]表三汇总表!$A$10:$A$607,A330,[3]表三汇总表!$D$10:$D$607)/10000</f>
        <v>0</v>
      </c>
      <c r="G330" s="25" t="e">
        <f t="shared" si="18"/>
        <v>#DIV/0!</v>
      </c>
      <c r="I330" s="4"/>
    </row>
    <row r="331" s="4" customFormat="1" ht="24.95" customHeight="1" spans="1:7">
      <c r="A331" s="26">
        <v>2040402</v>
      </c>
      <c r="B331" s="26" t="s">
        <v>11</v>
      </c>
      <c r="C331" s="28">
        <f t="shared" si="17"/>
        <v>7</v>
      </c>
      <c r="D331" s="28" t="str">
        <f t="shared" si="16"/>
        <v>20404</v>
      </c>
      <c r="E331" s="30">
        <v>0</v>
      </c>
      <c r="F331" s="30">
        <f>SUMIF([3]表三汇总表!$A$10:$A$607,A331,[3]表三汇总表!$D$10:$D$607)/10000</f>
        <v>0</v>
      </c>
      <c r="G331" s="25" t="e">
        <f t="shared" si="18"/>
        <v>#DIV/0!</v>
      </c>
    </row>
    <row r="332" ht="24.95" customHeight="1" spans="1:9">
      <c r="A332" s="26">
        <v>2040403</v>
      </c>
      <c r="B332" s="26" t="s">
        <v>12</v>
      </c>
      <c r="C332" s="28">
        <f t="shared" si="17"/>
        <v>7</v>
      </c>
      <c r="D332" s="28" t="str">
        <f t="shared" si="16"/>
        <v>20404</v>
      </c>
      <c r="E332" s="30">
        <v>0</v>
      </c>
      <c r="F332" s="30">
        <f>SUMIF([3]表三汇总表!$A$10:$A$607,A332,[3]表三汇总表!$D$10:$D$607)/10000</f>
        <v>0</v>
      </c>
      <c r="G332" s="25" t="e">
        <f t="shared" si="18"/>
        <v>#DIV/0!</v>
      </c>
      <c r="I332" s="4"/>
    </row>
    <row r="333" s="4" customFormat="1" ht="24.95" customHeight="1" spans="1:7">
      <c r="A333" s="26">
        <v>2040409</v>
      </c>
      <c r="B333" s="26" t="s">
        <v>206</v>
      </c>
      <c r="C333" s="28">
        <f t="shared" si="17"/>
        <v>7</v>
      </c>
      <c r="D333" s="28" t="str">
        <f t="shared" si="16"/>
        <v>20404</v>
      </c>
      <c r="E333" s="30">
        <v>0</v>
      </c>
      <c r="F333" s="30">
        <f>SUMIF([3]表三汇总表!$A$10:$A$607,A333,[3]表三汇总表!$D$10:$D$607)/10000</f>
        <v>0</v>
      </c>
      <c r="G333" s="25" t="e">
        <f t="shared" si="18"/>
        <v>#DIV/0!</v>
      </c>
    </row>
    <row r="334" ht="24.95" customHeight="1" spans="1:9">
      <c r="A334" s="26">
        <v>2040410</v>
      </c>
      <c r="B334" s="26" t="s">
        <v>207</v>
      </c>
      <c r="C334" s="28">
        <f t="shared" si="17"/>
        <v>7</v>
      </c>
      <c r="D334" s="28" t="str">
        <f t="shared" si="16"/>
        <v>20404</v>
      </c>
      <c r="E334" s="30">
        <v>0</v>
      </c>
      <c r="F334" s="30">
        <f>SUMIF([3]表三汇总表!$A$10:$A$607,A334,[3]表三汇总表!$D$10:$D$607)/10000</f>
        <v>0</v>
      </c>
      <c r="G334" s="25" t="e">
        <f t="shared" si="18"/>
        <v>#DIV/0!</v>
      </c>
      <c r="I334" s="4"/>
    </row>
    <row r="335" ht="24.95" customHeight="1" spans="1:9">
      <c r="A335" s="26">
        <v>2040450</v>
      </c>
      <c r="B335" s="26" t="s">
        <v>19</v>
      </c>
      <c r="C335" s="28">
        <f t="shared" si="17"/>
        <v>7</v>
      </c>
      <c r="D335" s="28" t="str">
        <f t="shared" si="16"/>
        <v>20404</v>
      </c>
      <c r="E335" s="30">
        <v>0</v>
      </c>
      <c r="F335" s="30">
        <f>SUMIF([3]表三汇总表!$A$10:$A$607,A335,[3]表三汇总表!$D$10:$D$607)/10000</f>
        <v>0</v>
      </c>
      <c r="G335" s="25" t="e">
        <f t="shared" si="18"/>
        <v>#DIV/0!</v>
      </c>
      <c r="I335" s="4"/>
    </row>
    <row r="336" ht="24.95" customHeight="1" spans="1:9">
      <c r="A336" s="26">
        <v>2040499</v>
      </c>
      <c r="B336" s="26" t="s">
        <v>208</v>
      </c>
      <c r="C336" s="28">
        <f t="shared" si="17"/>
        <v>7</v>
      </c>
      <c r="D336" s="28" t="str">
        <f t="shared" si="16"/>
        <v>20404</v>
      </c>
      <c r="E336" s="30">
        <v>0</v>
      </c>
      <c r="F336" s="30">
        <f>SUMIF([3]表三汇总表!$A$10:$A$607,A336,[3]表三汇总表!$D$10:$D$607)/10000</f>
        <v>0</v>
      </c>
      <c r="G336" s="25" t="e">
        <f t="shared" si="18"/>
        <v>#DIV/0!</v>
      </c>
      <c r="I336" s="4"/>
    </row>
    <row r="337" s="4" customFormat="1" ht="24.95" customHeight="1" spans="1:7">
      <c r="A337" s="26">
        <v>20405</v>
      </c>
      <c r="B337" s="27" t="s">
        <v>209</v>
      </c>
      <c r="C337" s="28">
        <f t="shared" si="17"/>
        <v>5</v>
      </c>
      <c r="D337" s="28" t="str">
        <f t="shared" si="16"/>
        <v/>
      </c>
      <c r="E337" s="29">
        <v>0</v>
      </c>
      <c r="F337" s="29">
        <f>SUM(F338:F345)</f>
        <v>0</v>
      </c>
      <c r="G337" s="25" t="e">
        <f t="shared" si="18"/>
        <v>#DIV/0!</v>
      </c>
    </row>
    <row r="338" ht="24.95" customHeight="1" spans="1:9">
      <c r="A338" s="26">
        <v>2040501</v>
      </c>
      <c r="B338" s="26" t="s">
        <v>10</v>
      </c>
      <c r="C338" s="28">
        <f t="shared" si="17"/>
        <v>7</v>
      </c>
      <c r="D338" s="28" t="str">
        <f t="shared" si="16"/>
        <v>20405</v>
      </c>
      <c r="E338" s="30">
        <v>0</v>
      </c>
      <c r="F338" s="30">
        <f>SUMIF([3]表三汇总表!$A$10:$A$607,A338,[3]表三汇总表!$D$10:$D$607)/10000</f>
        <v>0</v>
      </c>
      <c r="G338" s="25" t="e">
        <f t="shared" si="18"/>
        <v>#DIV/0!</v>
      </c>
      <c r="I338" s="4"/>
    </row>
    <row r="339" ht="24.95" customHeight="1" spans="1:9">
      <c r="A339" s="26">
        <v>2040502</v>
      </c>
      <c r="B339" s="26" t="s">
        <v>11</v>
      </c>
      <c r="C339" s="28">
        <f t="shared" si="17"/>
        <v>7</v>
      </c>
      <c r="D339" s="28" t="str">
        <f t="shared" si="16"/>
        <v>20405</v>
      </c>
      <c r="E339" s="30">
        <v>0</v>
      </c>
      <c r="F339" s="30">
        <f>SUMIF([3]表三汇总表!$A$10:$A$607,A339,[3]表三汇总表!$D$10:$D$607)/10000</f>
        <v>0</v>
      </c>
      <c r="G339" s="25" t="e">
        <f t="shared" si="18"/>
        <v>#DIV/0!</v>
      </c>
      <c r="I339" s="4"/>
    </row>
    <row r="340" ht="24.95" customHeight="1" spans="1:9">
      <c r="A340" s="26">
        <v>2040503</v>
      </c>
      <c r="B340" s="26" t="s">
        <v>12</v>
      </c>
      <c r="C340" s="28">
        <f t="shared" si="17"/>
        <v>7</v>
      </c>
      <c r="D340" s="28" t="str">
        <f t="shared" si="16"/>
        <v>20405</v>
      </c>
      <c r="E340" s="30">
        <v>0</v>
      </c>
      <c r="F340" s="30">
        <f>SUMIF([3]表三汇总表!$A$10:$A$607,A340,[3]表三汇总表!$D$10:$D$607)/10000</f>
        <v>0</v>
      </c>
      <c r="G340" s="25" t="e">
        <f t="shared" si="18"/>
        <v>#DIV/0!</v>
      </c>
      <c r="I340" s="4"/>
    </row>
    <row r="341" ht="24.95" customHeight="1" spans="1:9">
      <c r="A341" s="26">
        <v>2040504</v>
      </c>
      <c r="B341" s="26" t="s">
        <v>210</v>
      </c>
      <c r="C341" s="28">
        <f t="shared" si="17"/>
        <v>7</v>
      </c>
      <c r="D341" s="28" t="str">
        <f t="shared" si="16"/>
        <v>20405</v>
      </c>
      <c r="E341" s="30">
        <v>0</v>
      </c>
      <c r="F341" s="30">
        <f>SUMIF([3]表三汇总表!$A$10:$A$607,A341,[3]表三汇总表!$D$10:$D$607)/10000</f>
        <v>0</v>
      </c>
      <c r="G341" s="25" t="e">
        <f t="shared" si="18"/>
        <v>#DIV/0!</v>
      </c>
      <c r="I341" s="4"/>
    </row>
    <row r="342" s="4" customFormat="1" ht="24.95" customHeight="1" spans="1:7">
      <c r="A342" s="26">
        <v>2040505</v>
      </c>
      <c r="B342" s="26" t="s">
        <v>211</v>
      </c>
      <c r="C342" s="28">
        <f t="shared" si="17"/>
        <v>7</v>
      </c>
      <c r="D342" s="28" t="str">
        <f t="shared" si="16"/>
        <v>20405</v>
      </c>
      <c r="E342" s="30">
        <v>0</v>
      </c>
      <c r="F342" s="30">
        <f>SUMIF([3]表三汇总表!$A$10:$A$607,A342,[3]表三汇总表!$D$10:$D$607)/10000</f>
        <v>0</v>
      </c>
      <c r="G342" s="25" t="e">
        <f t="shared" si="18"/>
        <v>#DIV/0!</v>
      </c>
    </row>
    <row r="343" ht="24.95" customHeight="1" spans="1:9">
      <c r="A343" s="26">
        <v>2040506</v>
      </c>
      <c r="B343" s="26" t="s">
        <v>212</v>
      </c>
      <c r="C343" s="28">
        <f t="shared" si="17"/>
        <v>7</v>
      </c>
      <c r="D343" s="28" t="str">
        <f t="shared" si="16"/>
        <v>20405</v>
      </c>
      <c r="E343" s="30">
        <v>0</v>
      </c>
      <c r="F343" s="30">
        <f>SUMIF([3]表三汇总表!$A$10:$A$607,A343,[3]表三汇总表!$D$10:$D$607)/10000</f>
        <v>0</v>
      </c>
      <c r="G343" s="25" t="e">
        <f t="shared" si="18"/>
        <v>#DIV/0!</v>
      </c>
      <c r="I343" s="4"/>
    </row>
    <row r="344" ht="24.95" customHeight="1" spans="1:9">
      <c r="A344" s="26">
        <v>2040550</v>
      </c>
      <c r="B344" s="26" t="s">
        <v>19</v>
      </c>
      <c r="C344" s="28">
        <f t="shared" si="17"/>
        <v>7</v>
      </c>
      <c r="D344" s="28" t="str">
        <f t="shared" si="16"/>
        <v>20405</v>
      </c>
      <c r="E344" s="30">
        <v>0</v>
      </c>
      <c r="F344" s="30">
        <f>SUMIF([3]表三汇总表!$A$10:$A$607,A344,[3]表三汇总表!$D$10:$D$607)/10000</f>
        <v>0</v>
      </c>
      <c r="G344" s="25" t="e">
        <f t="shared" si="18"/>
        <v>#DIV/0!</v>
      </c>
      <c r="I344" s="4"/>
    </row>
    <row r="345" ht="24.95" customHeight="1" spans="1:9">
      <c r="A345" s="26">
        <v>2040599</v>
      </c>
      <c r="B345" s="26" t="s">
        <v>213</v>
      </c>
      <c r="C345" s="28">
        <f t="shared" si="17"/>
        <v>7</v>
      </c>
      <c r="D345" s="28" t="str">
        <f t="shared" si="16"/>
        <v>20405</v>
      </c>
      <c r="E345" s="30">
        <v>0</v>
      </c>
      <c r="F345" s="30">
        <f>SUMIF([3]表三汇总表!$A$10:$A$607,A345,[3]表三汇总表!$D$10:$D$607)/10000</f>
        <v>0</v>
      </c>
      <c r="G345" s="25" t="e">
        <f t="shared" si="18"/>
        <v>#DIV/0!</v>
      </c>
      <c r="I345" s="4"/>
    </row>
    <row r="346" s="4" customFormat="1" ht="24.95" customHeight="1" spans="1:7">
      <c r="A346" s="26">
        <v>20406</v>
      </c>
      <c r="B346" s="27" t="s">
        <v>214</v>
      </c>
      <c r="C346" s="28">
        <f t="shared" si="17"/>
        <v>5</v>
      </c>
      <c r="D346" s="28" t="str">
        <f t="shared" si="16"/>
        <v/>
      </c>
      <c r="E346" s="29">
        <v>1280</v>
      </c>
      <c r="F346" s="29">
        <f>SUM(F347:F359)</f>
        <v>1226.294268</v>
      </c>
      <c r="G346" s="25">
        <f t="shared" si="18"/>
        <v>-4.19576031250001</v>
      </c>
    </row>
    <row r="347" ht="24.95" customHeight="1" spans="1:9">
      <c r="A347" s="26">
        <v>2040601</v>
      </c>
      <c r="B347" s="26" t="s">
        <v>10</v>
      </c>
      <c r="C347" s="28">
        <f t="shared" si="17"/>
        <v>7</v>
      </c>
      <c r="D347" s="28" t="str">
        <f t="shared" si="16"/>
        <v>20406</v>
      </c>
      <c r="E347" s="30">
        <v>1280</v>
      </c>
      <c r="F347" s="30">
        <f>SUMIF([3]表三汇总表!$A$10:$A$607,A347,[3]表三汇总表!$D$10:$D$607)/10000</f>
        <v>1226.294268</v>
      </c>
      <c r="G347" s="25">
        <f t="shared" si="18"/>
        <v>-4.19576031250001</v>
      </c>
      <c r="I347" s="4"/>
    </row>
    <row r="348" ht="24.95" customHeight="1" spans="1:9">
      <c r="A348" s="26">
        <v>2040602</v>
      </c>
      <c r="B348" s="26" t="s">
        <v>11</v>
      </c>
      <c r="C348" s="28">
        <f t="shared" si="17"/>
        <v>7</v>
      </c>
      <c r="D348" s="28" t="str">
        <f t="shared" si="16"/>
        <v>20406</v>
      </c>
      <c r="E348" s="30">
        <v>0</v>
      </c>
      <c r="F348" s="30">
        <f>SUMIF([3]表三汇总表!$A$10:$A$607,A348,[3]表三汇总表!$D$10:$D$607)/10000</f>
        <v>0</v>
      </c>
      <c r="G348" s="25" t="e">
        <f t="shared" si="18"/>
        <v>#DIV/0!</v>
      </c>
      <c r="I348" s="4"/>
    </row>
    <row r="349" s="4" customFormat="1" ht="24.95" customHeight="1" spans="1:7">
      <c r="A349" s="26">
        <v>2040603</v>
      </c>
      <c r="B349" s="26" t="s">
        <v>12</v>
      </c>
      <c r="C349" s="28">
        <f t="shared" si="17"/>
        <v>7</v>
      </c>
      <c r="D349" s="28" t="str">
        <f t="shared" si="16"/>
        <v>20406</v>
      </c>
      <c r="E349" s="30">
        <v>0</v>
      </c>
      <c r="F349" s="30">
        <f>SUMIF([3]表三汇总表!$A$10:$A$607,A349,[3]表三汇总表!$D$10:$D$607)/10000</f>
        <v>0</v>
      </c>
      <c r="G349" s="25" t="e">
        <f t="shared" si="18"/>
        <v>#DIV/0!</v>
      </c>
    </row>
    <row r="350" ht="24.95" customHeight="1" spans="1:9">
      <c r="A350" s="26">
        <v>2040604</v>
      </c>
      <c r="B350" s="26" t="s">
        <v>215</v>
      </c>
      <c r="C350" s="28">
        <f t="shared" si="17"/>
        <v>7</v>
      </c>
      <c r="D350" s="28" t="str">
        <f t="shared" si="16"/>
        <v>20406</v>
      </c>
      <c r="E350" s="30">
        <v>0</v>
      </c>
      <c r="F350" s="30">
        <f>SUMIF([3]表三汇总表!$A$10:$A$607,A350,[3]表三汇总表!$D$10:$D$607)/10000</f>
        <v>0</v>
      </c>
      <c r="G350" s="25" t="e">
        <f t="shared" si="18"/>
        <v>#DIV/0!</v>
      </c>
      <c r="I350" s="4"/>
    </row>
    <row r="351" s="4" customFormat="1" ht="24.95" customHeight="1" spans="1:7">
      <c r="A351" s="26">
        <v>2040605</v>
      </c>
      <c r="B351" s="26" t="s">
        <v>216</v>
      </c>
      <c r="C351" s="28">
        <f t="shared" si="17"/>
        <v>7</v>
      </c>
      <c r="D351" s="28" t="str">
        <f t="shared" si="16"/>
        <v>20406</v>
      </c>
      <c r="E351" s="30">
        <v>0</v>
      </c>
      <c r="F351" s="30">
        <f>SUMIF([3]表三汇总表!$A$10:$A$607,A351,[3]表三汇总表!$D$10:$D$607)/10000</f>
        <v>0</v>
      </c>
      <c r="G351" s="25" t="e">
        <f t="shared" si="18"/>
        <v>#DIV/0!</v>
      </c>
    </row>
    <row r="352" s="5" customFormat="1" ht="24.95" customHeight="1" spans="1:9">
      <c r="A352" s="26">
        <v>2040606</v>
      </c>
      <c r="B352" s="26" t="s">
        <v>217</v>
      </c>
      <c r="C352" s="28">
        <f t="shared" si="17"/>
        <v>7</v>
      </c>
      <c r="D352" s="28" t="str">
        <f t="shared" si="16"/>
        <v>20406</v>
      </c>
      <c r="E352" s="30">
        <v>0</v>
      </c>
      <c r="F352" s="30">
        <f>SUMIF([3]表三汇总表!$A$10:$A$607,A352,[3]表三汇总表!$D$10:$D$607)/10000</f>
        <v>0</v>
      </c>
      <c r="G352" s="25" t="e">
        <f t="shared" si="18"/>
        <v>#DIV/0!</v>
      </c>
      <c r="I352" s="4"/>
    </row>
    <row r="353" ht="24.95" customHeight="1" spans="1:9">
      <c r="A353" s="26">
        <v>2040607</v>
      </c>
      <c r="B353" s="26" t="s">
        <v>218</v>
      </c>
      <c r="C353" s="28">
        <f t="shared" si="17"/>
        <v>7</v>
      </c>
      <c r="D353" s="28" t="str">
        <f t="shared" si="16"/>
        <v>20406</v>
      </c>
      <c r="E353" s="30">
        <v>0</v>
      </c>
      <c r="F353" s="30">
        <f>SUMIF([3]表三汇总表!$A$10:$A$607,A353,[3]表三汇总表!$D$10:$D$607)/10000</f>
        <v>0</v>
      </c>
      <c r="G353" s="25" t="e">
        <f t="shared" si="18"/>
        <v>#DIV/0!</v>
      </c>
      <c r="I353" s="4"/>
    </row>
    <row r="354" s="4" customFormat="1" ht="24.95" customHeight="1" spans="1:7">
      <c r="A354" s="26">
        <v>2040608</v>
      </c>
      <c r="B354" s="26" t="s">
        <v>219</v>
      </c>
      <c r="C354" s="28">
        <f t="shared" si="17"/>
        <v>7</v>
      </c>
      <c r="D354" s="28" t="str">
        <f t="shared" si="16"/>
        <v>20406</v>
      </c>
      <c r="E354" s="30">
        <v>0</v>
      </c>
      <c r="F354" s="30">
        <f>SUMIF([3]表三汇总表!$A$10:$A$607,A354,[3]表三汇总表!$D$10:$D$607)/10000</f>
        <v>0</v>
      </c>
      <c r="G354" s="25" t="e">
        <f t="shared" si="18"/>
        <v>#DIV/0!</v>
      </c>
    </row>
    <row r="355" ht="24.95" customHeight="1" spans="1:9">
      <c r="A355" s="26">
        <v>2040610</v>
      </c>
      <c r="B355" s="26" t="s">
        <v>220</v>
      </c>
      <c r="C355" s="28">
        <f t="shared" si="17"/>
        <v>7</v>
      </c>
      <c r="D355" s="28" t="str">
        <f t="shared" si="16"/>
        <v>20406</v>
      </c>
      <c r="E355" s="30">
        <v>0</v>
      </c>
      <c r="F355" s="30">
        <f>SUMIF([3]表三汇总表!$A$10:$A$607,A355,[3]表三汇总表!$D$10:$D$607)/10000</f>
        <v>0</v>
      </c>
      <c r="G355" s="25" t="e">
        <f t="shared" si="18"/>
        <v>#DIV/0!</v>
      </c>
      <c r="I355" s="4"/>
    </row>
    <row r="356" s="4" customFormat="1" ht="24.95" customHeight="1" spans="1:7">
      <c r="A356" s="26">
        <v>2040612</v>
      </c>
      <c r="B356" s="26" t="s">
        <v>221</v>
      </c>
      <c r="C356" s="28">
        <f t="shared" si="17"/>
        <v>7</v>
      </c>
      <c r="D356" s="28" t="str">
        <f t="shared" si="16"/>
        <v>20406</v>
      </c>
      <c r="E356" s="30">
        <v>0</v>
      </c>
      <c r="F356" s="30">
        <f>SUMIF([3]表三汇总表!$A$10:$A$607,A356,[3]表三汇总表!$D$10:$D$607)/10000</f>
        <v>0</v>
      </c>
      <c r="G356" s="25" t="e">
        <f t="shared" si="18"/>
        <v>#DIV/0!</v>
      </c>
    </row>
    <row r="357" ht="24.95" customHeight="1" spans="1:9">
      <c r="A357" s="26">
        <v>2040613</v>
      </c>
      <c r="B357" s="26" t="s">
        <v>51</v>
      </c>
      <c r="C357" s="28">
        <f t="shared" si="17"/>
        <v>7</v>
      </c>
      <c r="D357" s="28" t="str">
        <f t="shared" si="16"/>
        <v>20406</v>
      </c>
      <c r="E357" s="30">
        <v>0</v>
      </c>
      <c r="F357" s="30">
        <f>SUMIF([3]表三汇总表!$A$10:$A$607,A357,[3]表三汇总表!$D$10:$D$607)/10000</f>
        <v>0</v>
      </c>
      <c r="G357" s="25" t="e">
        <f t="shared" si="18"/>
        <v>#DIV/0!</v>
      </c>
      <c r="I357" s="4"/>
    </row>
    <row r="358" s="4" customFormat="1" ht="24.95" customHeight="1" spans="1:7">
      <c r="A358" s="26">
        <v>2040650</v>
      </c>
      <c r="B358" s="26" t="s">
        <v>19</v>
      </c>
      <c r="C358" s="28">
        <f t="shared" si="17"/>
        <v>7</v>
      </c>
      <c r="D358" s="28" t="str">
        <f t="shared" si="16"/>
        <v>20406</v>
      </c>
      <c r="E358" s="30">
        <v>0</v>
      </c>
      <c r="F358" s="30">
        <f>SUMIF([3]表三汇总表!$A$10:$A$607,A358,[3]表三汇总表!$D$10:$D$607)/10000</f>
        <v>0</v>
      </c>
      <c r="G358" s="25" t="e">
        <f t="shared" si="18"/>
        <v>#DIV/0!</v>
      </c>
    </row>
    <row r="359" s="4" customFormat="1" ht="24.95" customHeight="1" spans="1:7">
      <c r="A359" s="26">
        <v>2040699</v>
      </c>
      <c r="B359" s="26" t="s">
        <v>222</v>
      </c>
      <c r="C359" s="28">
        <f t="shared" si="17"/>
        <v>7</v>
      </c>
      <c r="D359" s="28" t="str">
        <f t="shared" si="16"/>
        <v>20406</v>
      </c>
      <c r="E359" s="30">
        <v>0</v>
      </c>
      <c r="F359" s="30">
        <f>SUMIF([3]表三汇总表!$A$10:$A$607,A359,[3]表三汇总表!$D$10:$D$607)/10000</f>
        <v>0</v>
      </c>
      <c r="G359" s="25" t="e">
        <f t="shared" si="18"/>
        <v>#DIV/0!</v>
      </c>
    </row>
    <row r="360" ht="24.95" customHeight="1" spans="1:9">
      <c r="A360" s="26">
        <v>20407</v>
      </c>
      <c r="B360" s="27" t="s">
        <v>223</v>
      </c>
      <c r="C360" s="28">
        <f t="shared" si="17"/>
        <v>5</v>
      </c>
      <c r="D360" s="28" t="str">
        <f t="shared" si="16"/>
        <v/>
      </c>
      <c r="E360" s="30"/>
      <c r="F360" s="30"/>
      <c r="G360" s="25" t="e">
        <f t="shared" si="18"/>
        <v>#DIV/0!</v>
      </c>
      <c r="I360" s="4"/>
    </row>
    <row r="361" ht="24.95" customHeight="1" spans="1:9">
      <c r="A361" s="26">
        <v>2040701</v>
      </c>
      <c r="B361" s="26" t="s">
        <v>10</v>
      </c>
      <c r="C361" s="28">
        <f t="shared" si="17"/>
        <v>7</v>
      </c>
      <c r="D361" s="28" t="str">
        <f t="shared" si="16"/>
        <v>20407</v>
      </c>
      <c r="E361" s="30">
        <v>0</v>
      </c>
      <c r="F361" s="30">
        <f>SUMIF([3]表三汇总表!$A$10:$A$607,A361,[3]表三汇总表!$D$10:$D$607)/10000</f>
        <v>0</v>
      </c>
      <c r="G361" s="25" t="e">
        <f t="shared" si="18"/>
        <v>#DIV/0!</v>
      </c>
      <c r="I361" s="4"/>
    </row>
    <row r="362" s="4" customFormat="1" ht="24.95" customHeight="1" spans="1:7">
      <c r="A362" s="26">
        <v>2040702</v>
      </c>
      <c r="B362" s="26" t="s">
        <v>11</v>
      </c>
      <c r="C362" s="28">
        <f t="shared" si="17"/>
        <v>7</v>
      </c>
      <c r="D362" s="28" t="str">
        <f t="shared" si="16"/>
        <v>20407</v>
      </c>
      <c r="E362" s="30">
        <v>0</v>
      </c>
      <c r="F362" s="30">
        <f>SUMIF([3]表三汇总表!$A$10:$A$607,A362,[3]表三汇总表!$D$10:$D$607)/10000</f>
        <v>0</v>
      </c>
      <c r="G362" s="25" t="e">
        <f t="shared" si="18"/>
        <v>#DIV/0!</v>
      </c>
    </row>
    <row r="363" ht="24.95" customHeight="1" spans="1:9">
      <c r="A363" s="26">
        <v>2040703</v>
      </c>
      <c r="B363" s="26" t="s">
        <v>12</v>
      </c>
      <c r="C363" s="28">
        <f t="shared" si="17"/>
        <v>7</v>
      </c>
      <c r="D363" s="28" t="str">
        <f t="shared" si="16"/>
        <v>20407</v>
      </c>
      <c r="E363" s="30">
        <v>0</v>
      </c>
      <c r="F363" s="30">
        <f>SUMIF([3]表三汇总表!$A$10:$A$607,A363,[3]表三汇总表!$D$10:$D$607)/10000</f>
        <v>0</v>
      </c>
      <c r="G363" s="25" t="e">
        <f t="shared" si="18"/>
        <v>#DIV/0!</v>
      </c>
      <c r="I363" s="4"/>
    </row>
    <row r="364" ht="24.95" customHeight="1" spans="1:9">
      <c r="A364" s="26">
        <v>2040704</v>
      </c>
      <c r="B364" s="26" t="s">
        <v>224</v>
      </c>
      <c r="C364" s="28">
        <f t="shared" si="17"/>
        <v>7</v>
      </c>
      <c r="D364" s="28" t="str">
        <f t="shared" si="16"/>
        <v>20407</v>
      </c>
      <c r="E364" s="30">
        <v>0</v>
      </c>
      <c r="F364" s="30">
        <f>SUMIF([3]表三汇总表!$A$10:$A$607,A364,[3]表三汇总表!$D$10:$D$607)/10000</f>
        <v>0</v>
      </c>
      <c r="G364" s="25" t="e">
        <f t="shared" si="18"/>
        <v>#DIV/0!</v>
      </c>
      <c r="I364" s="4"/>
    </row>
    <row r="365" s="4" customFormat="1" ht="24.95" customHeight="1" spans="1:7">
      <c r="A365" s="26">
        <v>2040705</v>
      </c>
      <c r="B365" s="26" t="s">
        <v>225</v>
      </c>
      <c r="C365" s="28">
        <f t="shared" si="17"/>
        <v>7</v>
      </c>
      <c r="D365" s="28" t="str">
        <f t="shared" si="16"/>
        <v>20407</v>
      </c>
      <c r="E365" s="30">
        <v>0</v>
      </c>
      <c r="F365" s="30">
        <f>SUMIF([3]表三汇总表!$A$10:$A$607,A365,[3]表三汇总表!$D$10:$D$607)/10000</f>
        <v>0</v>
      </c>
      <c r="G365" s="25" t="e">
        <f t="shared" si="18"/>
        <v>#DIV/0!</v>
      </c>
    </row>
    <row r="366" ht="24.95" customHeight="1" spans="1:9">
      <c r="A366" s="26">
        <v>2040706</v>
      </c>
      <c r="B366" s="26" t="s">
        <v>226</v>
      </c>
      <c r="C366" s="28">
        <f t="shared" si="17"/>
        <v>7</v>
      </c>
      <c r="D366" s="28" t="str">
        <f t="shared" si="16"/>
        <v>20407</v>
      </c>
      <c r="E366" s="30">
        <v>0</v>
      </c>
      <c r="F366" s="30">
        <f>SUMIF([3]表三汇总表!$A$10:$A$607,A366,[3]表三汇总表!$D$10:$D$607)/10000</f>
        <v>0</v>
      </c>
      <c r="G366" s="25" t="e">
        <f t="shared" si="18"/>
        <v>#DIV/0!</v>
      </c>
      <c r="I366" s="4"/>
    </row>
    <row r="367" ht="24.95" customHeight="1" spans="1:9">
      <c r="A367" s="26">
        <v>2040707</v>
      </c>
      <c r="B367" s="26" t="s">
        <v>51</v>
      </c>
      <c r="C367" s="28">
        <f t="shared" si="17"/>
        <v>7</v>
      </c>
      <c r="D367" s="28" t="str">
        <f t="shared" si="16"/>
        <v>20407</v>
      </c>
      <c r="E367" s="30">
        <v>0</v>
      </c>
      <c r="F367" s="30">
        <f>SUMIF([3]表三汇总表!$A$10:$A$607,A367,[3]表三汇总表!$D$10:$D$607)/10000</f>
        <v>0</v>
      </c>
      <c r="G367" s="25" t="e">
        <f t="shared" si="18"/>
        <v>#DIV/0!</v>
      </c>
      <c r="I367" s="4"/>
    </row>
    <row r="368" ht="24.95" customHeight="1" spans="1:9">
      <c r="A368" s="26">
        <v>2040750</v>
      </c>
      <c r="B368" s="26" t="s">
        <v>19</v>
      </c>
      <c r="C368" s="28">
        <f t="shared" si="17"/>
        <v>7</v>
      </c>
      <c r="D368" s="28" t="str">
        <f t="shared" si="16"/>
        <v>20407</v>
      </c>
      <c r="E368" s="30">
        <v>0</v>
      </c>
      <c r="F368" s="30">
        <f>SUMIF([3]表三汇总表!$A$10:$A$607,A368,[3]表三汇总表!$D$10:$D$607)/10000</f>
        <v>0</v>
      </c>
      <c r="G368" s="25" t="e">
        <f t="shared" si="18"/>
        <v>#DIV/0!</v>
      </c>
      <c r="I368" s="4"/>
    </row>
    <row r="369" ht="24.95" customHeight="1" spans="1:9">
      <c r="A369" s="26">
        <v>2040799</v>
      </c>
      <c r="B369" s="26" t="s">
        <v>227</v>
      </c>
      <c r="C369" s="28">
        <f t="shared" si="17"/>
        <v>7</v>
      </c>
      <c r="D369" s="28" t="str">
        <f t="shared" si="16"/>
        <v>20407</v>
      </c>
      <c r="E369" s="30">
        <v>0</v>
      </c>
      <c r="F369" s="30">
        <f>SUMIF([3]表三汇总表!$A$10:$A$607,A369,[3]表三汇总表!$D$10:$D$607)/10000</f>
        <v>0</v>
      </c>
      <c r="G369" s="25" t="e">
        <f t="shared" si="18"/>
        <v>#DIV/0!</v>
      </c>
      <c r="I369" s="4"/>
    </row>
    <row r="370" ht="24.95" customHeight="1" spans="1:9">
      <c r="A370" s="26">
        <v>20408</v>
      </c>
      <c r="B370" s="27" t="s">
        <v>228</v>
      </c>
      <c r="C370" s="28">
        <f t="shared" si="17"/>
        <v>5</v>
      </c>
      <c r="D370" s="28" t="str">
        <f t="shared" si="16"/>
        <v/>
      </c>
      <c r="E370" s="30">
        <v>0</v>
      </c>
      <c r="F370" s="30">
        <f>SUM(F371:F379)</f>
        <v>0</v>
      </c>
      <c r="G370" s="25" t="e">
        <f t="shared" si="18"/>
        <v>#DIV/0!</v>
      </c>
      <c r="I370" s="4"/>
    </row>
    <row r="371" s="4" customFormat="1" ht="24.95" customHeight="1" spans="1:7">
      <c r="A371" s="26">
        <v>2040801</v>
      </c>
      <c r="B371" s="26" t="s">
        <v>10</v>
      </c>
      <c r="C371" s="28">
        <f t="shared" si="17"/>
        <v>7</v>
      </c>
      <c r="D371" s="28" t="str">
        <f t="shared" si="16"/>
        <v>20408</v>
      </c>
      <c r="E371" s="30">
        <v>0</v>
      </c>
      <c r="F371" s="30">
        <f>SUMIF([3]表三汇总表!$A$10:$A$607,A371,[3]表三汇总表!$D$10:$D$607)/10000</f>
        <v>0</v>
      </c>
      <c r="G371" s="25" t="e">
        <f t="shared" si="18"/>
        <v>#DIV/0!</v>
      </c>
    </row>
    <row r="372" ht="24.95" customHeight="1" spans="1:9">
      <c r="A372" s="26">
        <v>2040802</v>
      </c>
      <c r="B372" s="26" t="s">
        <v>11</v>
      </c>
      <c r="C372" s="28">
        <f t="shared" si="17"/>
        <v>7</v>
      </c>
      <c r="D372" s="28" t="str">
        <f t="shared" ref="D372:D396" si="19">IF(C372=5,"",MID(A372,1,5))</f>
        <v>20408</v>
      </c>
      <c r="E372" s="30">
        <v>0</v>
      </c>
      <c r="F372" s="30">
        <f>SUMIF([3]表三汇总表!$A$10:$A$607,A372,[3]表三汇总表!$D$10:$D$607)/10000</f>
        <v>0</v>
      </c>
      <c r="G372" s="25" t="e">
        <f t="shared" si="18"/>
        <v>#DIV/0!</v>
      </c>
      <c r="I372" s="4"/>
    </row>
    <row r="373" ht="24.95" customHeight="1" spans="1:9">
      <c r="A373" s="26">
        <v>2040803</v>
      </c>
      <c r="B373" s="26" t="s">
        <v>12</v>
      </c>
      <c r="C373" s="28">
        <f t="shared" si="17"/>
        <v>7</v>
      </c>
      <c r="D373" s="28" t="str">
        <f t="shared" si="19"/>
        <v>20408</v>
      </c>
      <c r="E373" s="30">
        <v>0</v>
      </c>
      <c r="F373" s="30">
        <f>SUMIF([3]表三汇总表!$A$10:$A$607,A373,[3]表三汇总表!$D$10:$D$607)/10000</f>
        <v>0</v>
      </c>
      <c r="G373" s="25" t="e">
        <f t="shared" si="18"/>
        <v>#DIV/0!</v>
      </c>
      <c r="I373" s="4"/>
    </row>
    <row r="374" ht="24.95" customHeight="1" spans="1:9">
      <c r="A374" s="26">
        <v>2040804</v>
      </c>
      <c r="B374" s="26" t="s">
        <v>229</v>
      </c>
      <c r="C374" s="28">
        <f t="shared" si="17"/>
        <v>7</v>
      </c>
      <c r="D374" s="28" t="str">
        <f t="shared" si="19"/>
        <v>20408</v>
      </c>
      <c r="E374" s="30">
        <v>0</v>
      </c>
      <c r="F374" s="30">
        <f>SUMIF([3]表三汇总表!$A$10:$A$607,A374,[3]表三汇总表!$D$10:$D$607)/10000</f>
        <v>0</v>
      </c>
      <c r="G374" s="25" t="e">
        <f t="shared" si="18"/>
        <v>#DIV/0!</v>
      </c>
      <c r="I374" s="4"/>
    </row>
    <row r="375" s="4" customFormat="1" ht="24.95" customHeight="1" spans="1:7">
      <c r="A375" s="26">
        <v>2040805</v>
      </c>
      <c r="B375" s="26" t="s">
        <v>230</v>
      </c>
      <c r="C375" s="28">
        <f t="shared" si="17"/>
        <v>7</v>
      </c>
      <c r="D375" s="28" t="str">
        <f t="shared" si="19"/>
        <v>20408</v>
      </c>
      <c r="E375" s="30">
        <v>0</v>
      </c>
      <c r="F375" s="30">
        <f>SUMIF([3]表三汇总表!$A$10:$A$607,A375,[3]表三汇总表!$D$10:$D$607)/10000</f>
        <v>0</v>
      </c>
      <c r="G375" s="25" t="e">
        <f t="shared" si="18"/>
        <v>#DIV/0!</v>
      </c>
    </row>
    <row r="376" ht="24.95" customHeight="1" spans="1:9">
      <c r="A376" s="26">
        <v>2040806</v>
      </c>
      <c r="B376" s="26" t="s">
        <v>231</v>
      </c>
      <c r="C376" s="28">
        <f t="shared" si="17"/>
        <v>7</v>
      </c>
      <c r="D376" s="28" t="str">
        <f t="shared" si="19"/>
        <v>20408</v>
      </c>
      <c r="E376" s="30">
        <v>0</v>
      </c>
      <c r="F376" s="30">
        <f>SUMIF([3]表三汇总表!$A$10:$A$607,A376,[3]表三汇总表!$D$10:$D$607)/10000</f>
        <v>0</v>
      </c>
      <c r="G376" s="25" t="e">
        <f t="shared" si="18"/>
        <v>#DIV/0!</v>
      </c>
      <c r="I376" s="4"/>
    </row>
    <row r="377" ht="24.95" customHeight="1" spans="1:9">
      <c r="A377" s="26">
        <v>2040807</v>
      </c>
      <c r="B377" s="26" t="s">
        <v>51</v>
      </c>
      <c r="C377" s="28">
        <f t="shared" si="17"/>
        <v>7</v>
      </c>
      <c r="D377" s="28" t="str">
        <f t="shared" si="19"/>
        <v>20408</v>
      </c>
      <c r="E377" s="30">
        <v>0</v>
      </c>
      <c r="F377" s="30">
        <f>SUMIF([3]表三汇总表!$A$10:$A$607,A377,[3]表三汇总表!$D$10:$D$607)/10000</f>
        <v>0</v>
      </c>
      <c r="G377" s="25" t="e">
        <f t="shared" si="18"/>
        <v>#DIV/0!</v>
      </c>
      <c r="I377" s="4"/>
    </row>
    <row r="378" ht="24.95" customHeight="1" spans="1:9">
      <c r="A378" s="26">
        <v>2040850</v>
      </c>
      <c r="B378" s="26" t="s">
        <v>19</v>
      </c>
      <c r="C378" s="28">
        <f t="shared" si="17"/>
        <v>7</v>
      </c>
      <c r="D378" s="28" t="str">
        <f t="shared" si="19"/>
        <v>20408</v>
      </c>
      <c r="E378" s="30">
        <v>0</v>
      </c>
      <c r="F378" s="30">
        <f>SUMIF([3]表三汇总表!$A$10:$A$607,A378,[3]表三汇总表!$D$10:$D$607)/10000</f>
        <v>0</v>
      </c>
      <c r="G378" s="25" t="e">
        <f t="shared" si="18"/>
        <v>#DIV/0!</v>
      </c>
      <c r="I378" s="4"/>
    </row>
    <row r="379" ht="24.95" customHeight="1" spans="1:9">
      <c r="A379" s="26">
        <v>2040899</v>
      </c>
      <c r="B379" s="26" t="s">
        <v>232</v>
      </c>
      <c r="C379" s="28">
        <f t="shared" si="17"/>
        <v>7</v>
      </c>
      <c r="D379" s="28" t="str">
        <f t="shared" si="19"/>
        <v>20408</v>
      </c>
      <c r="E379" s="30">
        <v>0</v>
      </c>
      <c r="F379" s="30">
        <f>SUMIF([3]表三汇总表!$A$10:$A$607,A379,[3]表三汇总表!$D$10:$D$607)/10000</f>
        <v>0</v>
      </c>
      <c r="G379" s="25" t="e">
        <f t="shared" si="18"/>
        <v>#DIV/0!</v>
      </c>
      <c r="I379" s="4"/>
    </row>
    <row r="380" s="4" customFormat="1" ht="24.95" customHeight="1" spans="1:7">
      <c r="A380" s="26">
        <v>20409</v>
      </c>
      <c r="B380" s="27" t="s">
        <v>233</v>
      </c>
      <c r="C380" s="28">
        <f t="shared" si="17"/>
        <v>5</v>
      </c>
      <c r="D380" s="28" t="str">
        <f t="shared" si="19"/>
        <v/>
      </c>
      <c r="E380" s="29">
        <v>0</v>
      </c>
      <c r="F380" s="29">
        <f>SUM(F381:F387)</f>
        <v>0</v>
      </c>
      <c r="G380" s="25" t="e">
        <f t="shared" si="18"/>
        <v>#DIV/0!</v>
      </c>
    </row>
    <row r="381" ht="24.95" customHeight="1" spans="1:9">
      <c r="A381" s="26">
        <v>2040901</v>
      </c>
      <c r="B381" s="26" t="s">
        <v>10</v>
      </c>
      <c r="C381" s="28">
        <f t="shared" si="17"/>
        <v>7</v>
      </c>
      <c r="D381" s="28" t="str">
        <f t="shared" si="19"/>
        <v>20409</v>
      </c>
      <c r="E381" s="30">
        <v>0</v>
      </c>
      <c r="F381" s="30">
        <f>SUMIF([3]表三汇总表!$A$10:$A$607,A381,[3]表三汇总表!$D$10:$D$607)/10000</f>
        <v>0</v>
      </c>
      <c r="G381" s="25" t="e">
        <f t="shared" si="18"/>
        <v>#DIV/0!</v>
      </c>
      <c r="I381" s="4"/>
    </row>
    <row r="382" s="4" customFormat="1" ht="24.95" customHeight="1" spans="1:7">
      <c r="A382" s="26">
        <v>2040902</v>
      </c>
      <c r="B382" s="26" t="s">
        <v>11</v>
      </c>
      <c r="C382" s="28">
        <f t="shared" si="17"/>
        <v>7</v>
      </c>
      <c r="D382" s="28" t="str">
        <f t="shared" si="19"/>
        <v>20409</v>
      </c>
      <c r="E382" s="30">
        <v>0</v>
      </c>
      <c r="F382" s="30">
        <f>SUMIF([3]表三汇总表!$A$10:$A$607,A382,[3]表三汇总表!$D$10:$D$607)/10000</f>
        <v>0</v>
      </c>
      <c r="G382" s="25" t="e">
        <f t="shared" si="18"/>
        <v>#DIV/0!</v>
      </c>
    </row>
    <row r="383" ht="24.95" customHeight="1" spans="1:9">
      <c r="A383" s="26">
        <v>2040903</v>
      </c>
      <c r="B383" s="26" t="s">
        <v>12</v>
      </c>
      <c r="C383" s="28">
        <f t="shared" si="17"/>
        <v>7</v>
      </c>
      <c r="D383" s="28" t="str">
        <f t="shared" si="19"/>
        <v>20409</v>
      </c>
      <c r="E383" s="30">
        <v>0</v>
      </c>
      <c r="F383" s="30">
        <f>SUMIF([3]表三汇总表!$A$10:$A$607,A383,[3]表三汇总表!$D$10:$D$607)/10000</f>
        <v>0</v>
      </c>
      <c r="G383" s="25" t="e">
        <f t="shared" si="18"/>
        <v>#DIV/0!</v>
      </c>
      <c r="I383" s="4"/>
    </row>
    <row r="384" s="4" customFormat="1" ht="24.95" customHeight="1" spans="1:7">
      <c r="A384" s="26">
        <v>2040904</v>
      </c>
      <c r="B384" s="26" t="s">
        <v>234</v>
      </c>
      <c r="C384" s="28">
        <f t="shared" si="17"/>
        <v>7</v>
      </c>
      <c r="D384" s="28" t="str">
        <f t="shared" si="19"/>
        <v>20409</v>
      </c>
      <c r="E384" s="30">
        <v>0</v>
      </c>
      <c r="F384" s="30">
        <f>SUMIF([3]表三汇总表!$A$10:$A$607,A384,[3]表三汇总表!$D$10:$D$607)/10000</f>
        <v>0</v>
      </c>
      <c r="G384" s="25" t="e">
        <f t="shared" si="18"/>
        <v>#DIV/0!</v>
      </c>
    </row>
    <row r="385" ht="24.95" customHeight="1" spans="1:9">
      <c r="A385" s="26">
        <v>2040905</v>
      </c>
      <c r="B385" s="26" t="s">
        <v>235</v>
      </c>
      <c r="C385" s="28">
        <f t="shared" si="17"/>
        <v>7</v>
      </c>
      <c r="D385" s="28" t="str">
        <f t="shared" si="19"/>
        <v>20409</v>
      </c>
      <c r="E385" s="30">
        <v>0</v>
      </c>
      <c r="F385" s="30">
        <f>SUMIF([3]表三汇总表!$A$10:$A$607,A385,[3]表三汇总表!$D$10:$D$607)/10000</f>
        <v>0</v>
      </c>
      <c r="G385" s="25" t="e">
        <f t="shared" si="18"/>
        <v>#DIV/0!</v>
      </c>
      <c r="I385" s="4"/>
    </row>
    <row r="386" ht="24.95" customHeight="1" spans="1:9">
      <c r="A386" s="26">
        <v>2040950</v>
      </c>
      <c r="B386" s="26" t="s">
        <v>19</v>
      </c>
      <c r="C386" s="28">
        <f t="shared" si="17"/>
        <v>7</v>
      </c>
      <c r="D386" s="28" t="str">
        <f t="shared" si="19"/>
        <v>20409</v>
      </c>
      <c r="E386" s="30">
        <v>0</v>
      </c>
      <c r="F386" s="30">
        <f>SUMIF([3]表三汇总表!$A$10:$A$607,A386,[3]表三汇总表!$D$10:$D$607)/10000</f>
        <v>0</v>
      </c>
      <c r="G386" s="25" t="e">
        <f t="shared" si="18"/>
        <v>#DIV/0!</v>
      </c>
      <c r="I386" s="4"/>
    </row>
    <row r="387" ht="24.95" customHeight="1" spans="1:9">
      <c r="A387" s="26">
        <v>2040999</v>
      </c>
      <c r="B387" s="26" t="s">
        <v>236</v>
      </c>
      <c r="C387" s="28">
        <f t="shared" si="17"/>
        <v>7</v>
      </c>
      <c r="D387" s="28" t="str">
        <f t="shared" si="19"/>
        <v>20409</v>
      </c>
      <c r="E387" s="30">
        <v>0</v>
      </c>
      <c r="F387" s="30">
        <f>SUMIF([3]表三汇总表!$A$10:$A$607,A387,[3]表三汇总表!$D$10:$D$607)/10000</f>
        <v>0</v>
      </c>
      <c r="G387" s="25" t="e">
        <f t="shared" si="18"/>
        <v>#DIV/0!</v>
      </c>
      <c r="I387" s="4"/>
    </row>
    <row r="388" s="4" customFormat="1" ht="24.95" customHeight="1" spans="1:7">
      <c r="A388" s="26">
        <v>20410</v>
      </c>
      <c r="B388" s="27" t="s">
        <v>237</v>
      </c>
      <c r="C388" s="28">
        <f t="shared" si="17"/>
        <v>5</v>
      </c>
      <c r="D388" s="28" t="str">
        <f t="shared" si="19"/>
        <v/>
      </c>
      <c r="E388" s="29">
        <v>0</v>
      </c>
      <c r="F388" s="29">
        <f>SUM(F389:F393)</f>
        <v>0</v>
      </c>
      <c r="G388" s="25" t="e">
        <f t="shared" si="18"/>
        <v>#DIV/0!</v>
      </c>
    </row>
    <row r="389" s="4" customFormat="1" ht="24.95" customHeight="1" spans="1:7">
      <c r="A389" s="26">
        <v>2041001</v>
      </c>
      <c r="B389" s="26" t="s">
        <v>10</v>
      </c>
      <c r="C389" s="28">
        <f t="shared" si="17"/>
        <v>7</v>
      </c>
      <c r="D389" s="28" t="str">
        <f t="shared" si="19"/>
        <v>20410</v>
      </c>
      <c r="E389" s="30">
        <v>0</v>
      </c>
      <c r="F389" s="30">
        <f>SUMIF([3]表三汇总表!$A$10:$A$607,A389,[3]表三汇总表!$D$10:$D$607)/10000</f>
        <v>0</v>
      </c>
      <c r="G389" s="25" t="e">
        <f t="shared" si="18"/>
        <v>#DIV/0!</v>
      </c>
    </row>
    <row r="390" ht="24.95" customHeight="1" spans="1:9">
      <c r="A390" s="26">
        <v>2041002</v>
      </c>
      <c r="B390" s="26" t="s">
        <v>11</v>
      </c>
      <c r="C390" s="28">
        <f t="shared" ref="C390:C453" si="20">LEN(A390)</f>
        <v>7</v>
      </c>
      <c r="D390" s="28" t="str">
        <f t="shared" si="19"/>
        <v>20410</v>
      </c>
      <c r="E390" s="30">
        <v>0</v>
      </c>
      <c r="F390" s="30">
        <f>SUMIF([3]表三汇总表!$A$10:$A$607,A390,[3]表三汇总表!$D$10:$D$607)/10000</f>
        <v>0</v>
      </c>
      <c r="G390" s="25" t="e">
        <f t="shared" si="18"/>
        <v>#DIV/0!</v>
      </c>
      <c r="I390" s="4"/>
    </row>
    <row r="391" s="4" customFormat="1" ht="24.95" customHeight="1" spans="1:7">
      <c r="A391" s="26">
        <v>2041006</v>
      </c>
      <c r="B391" s="26" t="s">
        <v>51</v>
      </c>
      <c r="C391" s="28">
        <f t="shared" si="20"/>
        <v>7</v>
      </c>
      <c r="D391" s="28" t="str">
        <f t="shared" si="19"/>
        <v>20410</v>
      </c>
      <c r="E391" s="30">
        <v>0</v>
      </c>
      <c r="F391" s="30">
        <f>SUMIF([3]表三汇总表!$A$10:$A$607,A391,[3]表三汇总表!$D$10:$D$607)/10000</f>
        <v>0</v>
      </c>
      <c r="G391" s="25" t="e">
        <f t="shared" ref="G391:G454" si="21">(F391-E391)/E391*100</f>
        <v>#DIV/0!</v>
      </c>
    </row>
    <row r="392" ht="24.95" customHeight="1" spans="1:9">
      <c r="A392" s="26">
        <v>2041007</v>
      </c>
      <c r="B392" s="26" t="s">
        <v>238</v>
      </c>
      <c r="C392" s="28">
        <f t="shared" si="20"/>
        <v>7</v>
      </c>
      <c r="D392" s="28" t="str">
        <f t="shared" si="19"/>
        <v>20410</v>
      </c>
      <c r="E392" s="30">
        <v>0</v>
      </c>
      <c r="F392" s="30">
        <f>SUMIF([3]表三汇总表!$A$10:$A$607,A392,[3]表三汇总表!$D$10:$D$607)/10000</f>
        <v>0</v>
      </c>
      <c r="G392" s="25" t="e">
        <f t="shared" si="21"/>
        <v>#DIV/0!</v>
      </c>
      <c r="I392" s="4"/>
    </row>
    <row r="393" s="4" customFormat="1" ht="24.95" customHeight="1" spans="1:7">
      <c r="A393" s="26">
        <v>2041099</v>
      </c>
      <c r="B393" s="26" t="s">
        <v>239</v>
      </c>
      <c r="C393" s="28">
        <f t="shared" si="20"/>
        <v>7</v>
      </c>
      <c r="D393" s="28" t="str">
        <f t="shared" si="19"/>
        <v>20410</v>
      </c>
      <c r="E393" s="30">
        <v>0</v>
      </c>
      <c r="F393" s="30">
        <f>SUMIF([3]表三汇总表!$A$10:$A$607,A393,[3]表三汇总表!$D$10:$D$607)/10000</f>
        <v>0</v>
      </c>
      <c r="G393" s="25" t="e">
        <f t="shared" si="21"/>
        <v>#DIV/0!</v>
      </c>
    </row>
    <row r="394" s="4" customFormat="1" ht="24.95" customHeight="1" spans="1:7">
      <c r="A394" s="26">
        <v>20499</v>
      </c>
      <c r="B394" s="27" t="s">
        <v>240</v>
      </c>
      <c r="C394" s="28">
        <f t="shared" si="20"/>
        <v>5</v>
      </c>
      <c r="D394" s="28" t="str">
        <f t="shared" si="19"/>
        <v/>
      </c>
      <c r="E394" s="29">
        <v>0</v>
      </c>
      <c r="F394" s="29">
        <f>F395+F396</f>
        <v>0</v>
      </c>
      <c r="G394" s="25" t="e">
        <f t="shared" si="21"/>
        <v>#DIV/0!</v>
      </c>
    </row>
    <row r="395" ht="24.95" customHeight="1" spans="1:9">
      <c r="A395" s="26">
        <v>2049902</v>
      </c>
      <c r="B395" s="26" t="s">
        <v>241</v>
      </c>
      <c r="C395" s="28">
        <f t="shared" si="20"/>
        <v>7</v>
      </c>
      <c r="D395" s="28" t="str">
        <f t="shared" si="19"/>
        <v>20499</v>
      </c>
      <c r="E395" s="30">
        <v>0</v>
      </c>
      <c r="F395" s="30">
        <f>SUMIF([3]表三汇总表!$A$10:$A$607,A395,[3]表三汇总表!$D$10:$D$607)/10000</f>
        <v>0</v>
      </c>
      <c r="G395" s="25" t="e">
        <f t="shared" si="21"/>
        <v>#DIV/0!</v>
      </c>
      <c r="I395" s="4"/>
    </row>
    <row r="396" ht="24.95" customHeight="1" spans="1:9">
      <c r="A396" s="26">
        <v>2049999</v>
      </c>
      <c r="B396" s="26" t="s">
        <v>242</v>
      </c>
      <c r="C396" s="28">
        <f t="shared" si="20"/>
        <v>7</v>
      </c>
      <c r="D396" s="28" t="str">
        <f t="shared" si="19"/>
        <v>20499</v>
      </c>
      <c r="E396" s="30">
        <v>0</v>
      </c>
      <c r="F396" s="30">
        <f>SUMIF([3]表三汇总表!$A$10:$A$607,A396,[3]表三汇总表!$D$10:$D$607)/10000</f>
        <v>0</v>
      </c>
      <c r="G396" s="25" t="e">
        <f t="shared" si="21"/>
        <v>#DIV/0!</v>
      </c>
      <c r="I396" s="4"/>
    </row>
    <row r="397" ht="24.95" customHeight="1" spans="1:7">
      <c r="A397" s="26">
        <v>205</v>
      </c>
      <c r="B397" s="27" t="s">
        <v>243</v>
      </c>
      <c r="C397" s="28">
        <f t="shared" si="20"/>
        <v>3</v>
      </c>
      <c r="D397" s="28"/>
      <c r="E397" s="30">
        <v>71997</v>
      </c>
      <c r="F397" s="30">
        <f>F398+F403+F410+F416+F422+F426+F430+F434+F440+F447</f>
        <v>73762.362604</v>
      </c>
      <c r="G397" s="25">
        <f t="shared" si="21"/>
        <v>2.45199467200025</v>
      </c>
    </row>
    <row r="398" ht="24.95" customHeight="1" spans="1:9">
      <c r="A398" s="26">
        <v>20501</v>
      </c>
      <c r="B398" s="27" t="s">
        <v>244</v>
      </c>
      <c r="C398" s="28">
        <f t="shared" si="20"/>
        <v>5</v>
      </c>
      <c r="D398" s="28" t="str">
        <f t="shared" ref="D398:D448" si="22">IF(C398=5,"",MID(A398,1,5))</f>
        <v/>
      </c>
      <c r="E398" s="30">
        <v>6731</v>
      </c>
      <c r="F398" s="30">
        <f>SUM(F399:F402)</f>
        <v>8880.130656</v>
      </c>
      <c r="G398" s="25">
        <f t="shared" si="21"/>
        <v>31.9288464715495</v>
      </c>
      <c r="I398" s="4"/>
    </row>
    <row r="399" ht="24.95" customHeight="1" spans="1:9">
      <c r="A399" s="26">
        <v>2050101</v>
      </c>
      <c r="B399" s="26" t="s">
        <v>10</v>
      </c>
      <c r="C399" s="28">
        <f t="shared" si="20"/>
        <v>7</v>
      </c>
      <c r="D399" s="28" t="str">
        <f t="shared" si="22"/>
        <v>20501</v>
      </c>
      <c r="E399" s="30">
        <v>0</v>
      </c>
      <c r="F399" s="30">
        <f>SUMIF([3]表三汇总表!$A$10:$A$607,A399,[3]表三汇总表!$D$10:$D$607)/10000</f>
        <v>0</v>
      </c>
      <c r="G399" s="25" t="e">
        <f t="shared" si="21"/>
        <v>#DIV/0!</v>
      </c>
      <c r="I399" s="4"/>
    </row>
    <row r="400" s="4" customFormat="1" ht="24.95" customHeight="1" spans="1:7">
      <c r="A400" s="26">
        <v>2050102</v>
      </c>
      <c r="B400" s="26" t="s">
        <v>11</v>
      </c>
      <c r="C400" s="28">
        <f t="shared" si="20"/>
        <v>7</v>
      </c>
      <c r="D400" s="28" t="str">
        <f t="shared" si="22"/>
        <v>20501</v>
      </c>
      <c r="E400" s="30">
        <v>6731</v>
      </c>
      <c r="F400" s="30">
        <f>SUMIF([3]表三汇总表!$A$10:$A$607,A400,[3]表三汇总表!$D$10:$D$607)/10000</f>
        <v>8880.130656</v>
      </c>
      <c r="G400" s="25">
        <f t="shared" si="21"/>
        <v>31.9288464715495</v>
      </c>
    </row>
    <row r="401" ht="24.95" customHeight="1" spans="1:9">
      <c r="A401" s="26">
        <v>2050103</v>
      </c>
      <c r="B401" s="26" t="s">
        <v>12</v>
      </c>
      <c r="C401" s="28">
        <f t="shared" si="20"/>
        <v>7</v>
      </c>
      <c r="D401" s="28" t="str">
        <f t="shared" si="22"/>
        <v>20501</v>
      </c>
      <c r="E401" s="30">
        <v>0</v>
      </c>
      <c r="F401" s="30">
        <f>SUMIF([3]表三汇总表!$A$10:$A$607,A401,[3]表三汇总表!$D$10:$D$607)/10000</f>
        <v>0</v>
      </c>
      <c r="G401" s="25" t="e">
        <f t="shared" si="21"/>
        <v>#DIV/0!</v>
      </c>
      <c r="I401" s="4"/>
    </row>
    <row r="402" s="4" customFormat="1" ht="24.95" customHeight="1" spans="1:7">
      <c r="A402" s="26">
        <v>2050199</v>
      </c>
      <c r="B402" s="26" t="s">
        <v>245</v>
      </c>
      <c r="C402" s="28">
        <f t="shared" si="20"/>
        <v>7</v>
      </c>
      <c r="D402" s="28" t="str">
        <f t="shared" si="22"/>
        <v>20501</v>
      </c>
      <c r="E402" s="30">
        <v>0</v>
      </c>
      <c r="F402" s="30">
        <f>SUMIF([3]表三汇总表!$A$10:$A$607,A402,[3]表三汇总表!$D$10:$D$607)/10000</f>
        <v>0</v>
      </c>
      <c r="G402" s="25" t="e">
        <f t="shared" si="21"/>
        <v>#DIV/0!</v>
      </c>
    </row>
    <row r="403" ht="24.95" customHeight="1" spans="1:9">
      <c r="A403" s="26">
        <v>20502</v>
      </c>
      <c r="B403" s="27" t="s">
        <v>246</v>
      </c>
      <c r="C403" s="28">
        <f t="shared" si="20"/>
        <v>5</v>
      </c>
      <c r="D403" s="28" t="str">
        <f t="shared" si="22"/>
        <v/>
      </c>
      <c r="E403" s="30">
        <v>57467</v>
      </c>
      <c r="F403" s="30">
        <f>SUM(F404:F409)</f>
        <v>55743.570256</v>
      </c>
      <c r="G403" s="25">
        <f t="shared" si="21"/>
        <v>-2.99899027963875</v>
      </c>
      <c r="I403" s="4"/>
    </row>
    <row r="404" ht="24.95" customHeight="1" spans="1:9">
      <c r="A404" s="26">
        <v>2050201</v>
      </c>
      <c r="B404" s="26" t="s">
        <v>247</v>
      </c>
      <c r="C404" s="28">
        <f t="shared" si="20"/>
        <v>7</v>
      </c>
      <c r="D404" s="28" t="str">
        <f t="shared" si="22"/>
        <v>20502</v>
      </c>
      <c r="E404" s="30">
        <v>7332</v>
      </c>
      <c r="F404" s="30">
        <f>SUMIF([3]表三汇总表!$A$10:$A$607,A404,[3]表三汇总表!$D$10:$D$607)/10000</f>
        <v>7850.792952</v>
      </c>
      <c r="G404" s="25">
        <f t="shared" si="21"/>
        <v>7.0757358428805</v>
      </c>
      <c r="I404" s="4"/>
    </row>
    <row r="405" s="4" customFormat="1" ht="24.95" customHeight="1" spans="1:7">
      <c r="A405" s="26">
        <v>2050202</v>
      </c>
      <c r="B405" s="26" t="s">
        <v>248</v>
      </c>
      <c r="C405" s="28">
        <f t="shared" si="20"/>
        <v>7</v>
      </c>
      <c r="D405" s="28" t="str">
        <f t="shared" si="22"/>
        <v>20502</v>
      </c>
      <c r="E405" s="30">
        <v>16327</v>
      </c>
      <c r="F405" s="30">
        <f>SUMIF([3]表三汇总表!$A$10:$A$607,A405,[3]表三汇总表!$D$10:$D$607)/10000</f>
        <v>17146.77776</v>
      </c>
      <c r="G405" s="25">
        <f t="shared" si="21"/>
        <v>5.02099442641025</v>
      </c>
    </row>
    <row r="406" ht="24.95" customHeight="1" spans="1:9">
      <c r="A406" s="26">
        <v>2050203</v>
      </c>
      <c r="B406" s="26" t="s">
        <v>249</v>
      </c>
      <c r="C406" s="28">
        <f t="shared" si="20"/>
        <v>7</v>
      </c>
      <c r="D406" s="28" t="str">
        <f t="shared" si="22"/>
        <v>20502</v>
      </c>
      <c r="E406" s="30">
        <v>16230</v>
      </c>
      <c r="F406" s="30">
        <f>SUMIF([3]表三汇总表!$A$10:$A$607,A406,[3]表三汇总表!$D$10:$D$607)/10000</f>
        <v>15793.625212</v>
      </c>
      <c r="G406" s="25">
        <f t="shared" si="21"/>
        <v>-2.6886924707332</v>
      </c>
      <c r="I406" s="4"/>
    </row>
    <row r="407" s="4" customFormat="1" ht="24.95" customHeight="1" spans="1:7">
      <c r="A407" s="26">
        <v>2050204</v>
      </c>
      <c r="B407" s="26" t="s">
        <v>250</v>
      </c>
      <c r="C407" s="28">
        <f t="shared" si="20"/>
        <v>7</v>
      </c>
      <c r="D407" s="28" t="str">
        <f t="shared" si="22"/>
        <v>20502</v>
      </c>
      <c r="E407" s="30">
        <v>9578</v>
      </c>
      <c r="F407" s="30">
        <f>SUMIF([3]表三汇总表!$A$10:$A$607,A407,[3]表三汇总表!$D$10:$D$607)/10000</f>
        <v>9952.374332</v>
      </c>
      <c r="G407" s="25">
        <f t="shared" si="21"/>
        <v>3.90869003967427</v>
      </c>
    </row>
    <row r="408" ht="24.95" customHeight="1" spans="1:9">
      <c r="A408" s="26">
        <v>2050205</v>
      </c>
      <c r="B408" s="26" t="s">
        <v>251</v>
      </c>
      <c r="C408" s="28">
        <f t="shared" si="20"/>
        <v>7</v>
      </c>
      <c r="D408" s="28" t="str">
        <f t="shared" si="22"/>
        <v>20502</v>
      </c>
      <c r="E408" s="30">
        <v>3000</v>
      </c>
      <c r="F408" s="30">
        <f>SUMIF([3]表三汇总表!$A$10:$A$607,A408,[3]表三汇总表!$D$10:$D$607)/10000</f>
        <v>0</v>
      </c>
      <c r="G408" s="25">
        <f t="shared" si="21"/>
        <v>-100</v>
      </c>
      <c r="I408" s="4"/>
    </row>
    <row r="409" s="4" customFormat="1" ht="24.95" customHeight="1" spans="1:7">
      <c r="A409" s="26">
        <v>2050299</v>
      </c>
      <c r="B409" s="26" t="s">
        <v>252</v>
      </c>
      <c r="C409" s="28">
        <f t="shared" si="20"/>
        <v>7</v>
      </c>
      <c r="D409" s="28" t="str">
        <f t="shared" si="22"/>
        <v>20502</v>
      </c>
      <c r="E409" s="30">
        <v>5000</v>
      </c>
      <c r="F409" s="30">
        <f>SUMIF([3]表三汇总表!$A$10:$A$607,A409,[3]表三汇总表!$D$10:$D$607)/10000</f>
        <v>5000</v>
      </c>
      <c r="G409" s="25">
        <f t="shared" si="21"/>
        <v>0</v>
      </c>
    </row>
    <row r="410" s="4" customFormat="1" ht="24.95" customHeight="1" spans="1:7">
      <c r="A410" s="26">
        <v>20503</v>
      </c>
      <c r="B410" s="27" t="s">
        <v>253</v>
      </c>
      <c r="C410" s="28">
        <f t="shared" si="20"/>
        <v>5</v>
      </c>
      <c r="D410" s="28" t="str">
        <f t="shared" si="22"/>
        <v/>
      </c>
      <c r="E410" s="29">
        <v>1862</v>
      </c>
      <c r="F410" s="29">
        <f>SUM(F411:F415)</f>
        <v>1763.592564</v>
      </c>
      <c r="G410" s="25">
        <f t="shared" si="21"/>
        <v>-5.2850395273899</v>
      </c>
    </row>
    <row r="411" ht="24.95" customHeight="1" spans="1:9">
      <c r="A411" s="26">
        <v>2050301</v>
      </c>
      <c r="B411" s="26" t="s">
        <v>254</v>
      </c>
      <c r="C411" s="28">
        <f t="shared" si="20"/>
        <v>7</v>
      </c>
      <c r="D411" s="28" t="str">
        <f t="shared" si="22"/>
        <v>20503</v>
      </c>
      <c r="E411" s="30">
        <v>0</v>
      </c>
      <c r="F411" s="30">
        <f>SUMIF([3]表三汇总表!$A$10:$A$607,A411,[3]表三汇总表!$D$10:$D$607)/10000</f>
        <v>0</v>
      </c>
      <c r="G411" s="25" t="e">
        <f t="shared" si="21"/>
        <v>#DIV/0!</v>
      </c>
      <c r="I411" s="4"/>
    </row>
    <row r="412" ht="24.95" customHeight="1" spans="1:9">
      <c r="A412" s="26">
        <v>2050302</v>
      </c>
      <c r="B412" s="26" t="s">
        <v>255</v>
      </c>
      <c r="C412" s="28">
        <f t="shared" si="20"/>
        <v>7</v>
      </c>
      <c r="D412" s="28" t="str">
        <f t="shared" si="22"/>
        <v>20503</v>
      </c>
      <c r="E412" s="30">
        <v>0</v>
      </c>
      <c r="F412" s="30">
        <f>SUMIF([3]表三汇总表!$A$10:$A$607,A412,[3]表三汇总表!$D$10:$D$607)/10000</f>
        <v>0</v>
      </c>
      <c r="G412" s="25" t="e">
        <f t="shared" si="21"/>
        <v>#DIV/0!</v>
      </c>
      <c r="I412" s="4"/>
    </row>
    <row r="413" ht="24.95" customHeight="1" spans="1:9">
      <c r="A413" s="26">
        <v>2050303</v>
      </c>
      <c r="B413" s="26" t="s">
        <v>256</v>
      </c>
      <c r="C413" s="28">
        <f t="shared" si="20"/>
        <v>7</v>
      </c>
      <c r="D413" s="28" t="str">
        <f t="shared" si="22"/>
        <v>20503</v>
      </c>
      <c r="E413" s="30">
        <v>0</v>
      </c>
      <c r="F413" s="30">
        <f>SUMIF([3]表三汇总表!$A$10:$A$607,A413,[3]表三汇总表!$D$10:$D$607)/10000</f>
        <v>0</v>
      </c>
      <c r="G413" s="25" t="e">
        <f t="shared" si="21"/>
        <v>#DIV/0!</v>
      </c>
      <c r="I413" s="4"/>
    </row>
    <row r="414" ht="24.95" customHeight="1" spans="1:9">
      <c r="A414" s="26">
        <v>2050305</v>
      </c>
      <c r="B414" s="26" t="s">
        <v>257</v>
      </c>
      <c r="C414" s="28">
        <f t="shared" si="20"/>
        <v>7</v>
      </c>
      <c r="D414" s="28" t="str">
        <f t="shared" si="22"/>
        <v>20503</v>
      </c>
      <c r="E414" s="30">
        <v>0</v>
      </c>
      <c r="F414" s="30">
        <f>SUMIF([3]表三汇总表!$A$10:$A$607,A414,[3]表三汇总表!$D$10:$D$607)/10000</f>
        <v>0</v>
      </c>
      <c r="G414" s="25" t="e">
        <f t="shared" si="21"/>
        <v>#DIV/0!</v>
      </c>
      <c r="I414" s="4"/>
    </row>
    <row r="415" ht="24.95" customHeight="1" spans="1:9">
      <c r="A415" s="26">
        <v>2050399</v>
      </c>
      <c r="B415" s="26" t="s">
        <v>258</v>
      </c>
      <c r="C415" s="28">
        <f t="shared" si="20"/>
        <v>7</v>
      </c>
      <c r="D415" s="28" t="str">
        <f t="shared" si="22"/>
        <v>20503</v>
      </c>
      <c r="E415" s="30">
        <v>1862</v>
      </c>
      <c r="F415" s="30">
        <f>SUMIF([3]表三汇总表!$A$10:$A$607,A415,[3]表三汇总表!$D$10:$D$607)/10000</f>
        <v>1763.592564</v>
      </c>
      <c r="G415" s="25">
        <f t="shared" si="21"/>
        <v>-5.2850395273899</v>
      </c>
      <c r="I415" s="4"/>
    </row>
    <row r="416" ht="24.95" customHeight="1" spans="1:9">
      <c r="A416" s="26">
        <v>20504</v>
      </c>
      <c r="B416" s="27" t="s">
        <v>259</v>
      </c>
      <c r="C416" s="28">
        <f t="shared" si="20"/>
        <v>5</v>
      </c>
      <c r="D416" s="28" t="str">
        <f t="shared" si="22"/>
        <v/>
      </c>
      <c r="E416" s="30">
        <v>0</v>
      </c>
      <c r="F416" s="30">
        <f>SUM(F417:F421)</f>
        <v>0</v>
      </c>
      <c r="G416" s="25" t="e">
        <f t="shared" si="21"/>
        <v>#DIV/0!</v>
      </c>
      <c r="I416" s="4"/>
    </row>
    <row r="417" ht="24.95" customHeight="1" spans="1:9">
      <c r="A417" s="26">
        <v>2050401</v>
      </c>
      <c r="B417" s="26" t="s">
        <v>260</v>
      </c>
      <c r="C417" s="28">
        <f t="shared" si="20"/>
        <v>7</v>
      </c>
      <c r="D417" s="28" t="str">
        <f t="shared" si="22"/>
        <v>20504</v>
      </c>
      <c r="E417" s="30">
        <v>0</v>
      </c>
      <c r="F417" s="30">
        <f>SUMIF([3]表三汇总表!$A$10:$A$607,A417,[3]表三汇总表!$D$10:$D$607)/10000</f>
        <v>0</v>
      </c>
      <c r="G417" s="25" t="e">
        <f t="shared" si="21"/>
        <v>#DIV/0!</v>
      </c>
      <c r="I417" s="4"/>
    </row>
    <row r="418" ht="24.95" customHeight="1" spans="1:9">
      <c r="A418" s="26">
        <v>2050402</v>
      </c>
      <c r="B418" s="26" t="s">
        <v>261</v>
      </c>
      <c r="C418" s="28">
        <f t="shared" si="20"/>
        <v>7</v>
      </c>
      <c r="D418" s="28" t="str">
        <f t="shared" si="22"/>
        <v>20504</v>
      </c>
      <c r="E418" s="30">
        <v>0</v>
      </c>
      <c r="F418" s="30">
        <f>SUMIF([3]表三汇总表!$A$10:$A$607,A418,[3]表三汇总表!$D$10:$D$607)/10000</f>
        <v>0</v>
      </c>
      <c r="G418" s="25" t="e">
        <f t="shared" si="21"/>
        <v>#DIV/0!</v>
      </c>
      <c r="I418" s="4"/>
    </row>
    <row r="419" ht="24.95" customHeight="1" spans="1:9">
      <c r="A419" s="26">
        <v>2050403</v>
      </c>
      <c r="B419" s="26" t="s">
        <v>262</v>
      </c>
      <c r="C419" s="28">
        <f t="shared" si="20"/>
        <v>7</v>
      </c>
      <c r="D419" s="28" t="str">
        <f t="shared" si="22"/>
        <v>20504</v>
      </c>
      <c r="E419" s="30">
        <v>0</v>
      </c>
      <c r="F419" s="30">
        <f>SUMIF([3]表三汇总表!$A$10:$A$607,A419,[3]表三汇总表!$D$10:$D$607)/10000</f>
        <v>0</v>
      </c>
      <c r="G419" s="25" t="e">
        <f t="shared" si="21"/>
        <v>#DIV/0!</v>
      </c>
      <c r="I419" s="4"/>
    </row>
    <row r="420" ht="24.95" customHeight="1" spans="1:9">
      <c r="A420" s="26">
        <v>2050404</v>
      </c>
      <c r="B420" s="26" t="s">
        <v>263</v>
      </c>
      <c r="C420" s="28">
        <f t="shared" si="20"/>
        <v>7</v>
      </c>
      <c r="D420" s="28" t="str">
        <f t="shared" si="22"/>
        <v>20504</v>
      </c>
      <c r="E420" s="30">
        <v>0</v>
      </c>
      <c r="F420" s="30">
        <f>SUMIF([3]表三汇总表!$A$10:$A$607,A420,[3]表三汇总表!$D$10:$D$607)/10000</f>
        <v>0</v>
      </c>
      <c r="G420" s="25" t="e">
        <f t="shared" si="21"/>
        <v>#DIV/0!</v>
      </c>
      <c r="I420" s="4"/>
    </row>
    <row r="421" ht="24.95" customHeight="1" spans="1:9">
      <c r="A421" s="26">
        <v>2050499</v>
      </c>
      <c r="B421" s="26" t="s">
        <v>264</v>
      </c>
      <c r="C421" s="28">
        <f t="shared" si="20"/>
        <v>7</v>
      </c>
      <c r="D421" s="28" t="str">
        <f t="shared" si="22"/>
        <v>20504</v>
      </c>
      <c r="E421" s="30">
        <v>0</v>
      </c>
      <c r="F421" s="30">
        <f>SUMIF([3]表三汇总表!$A$10:$A$607,A421,[3]表三汇总表!$D$10:$D$607)/10000</f>
        <v>0</v>
      </c>
      <c r="G421" s="25" t="e">
        <f t="shared" si="21"/>
        <v>#DIV/0!</v>
      </c>
      <c r="I421" s="4"/>
    </row>
    <row r="422" ht="24.95" customHeight="1" spans="1:9">
      <c r="A422" s="26">
        <v>20505</v>
      </c>
      <c r="B422" s="27" t="s">
        <v>265</v>
      </c>
      <c r="C422" s="28">
        <f t="shared" si="20"/>
        <v>5</v>
      </c>
      <c r="D422" s="28" t="str">
        <f t="shared" si="22"/>
        <v/>
      </c>
      <c r="E422" s="30">
        <v>0</v>
      </c>
      <c r="F422" s="30">
        <f>SUM(F423:F425)</f>
        <v>0</v>
      </c>
      <c r="G422" s="25" t="e">
        <f t="shared" si="21"/>
        <v>#DIV/0!</v>
      </c>
      <c r="I422" s="4"/>
    </row>
    <row r="423" ht="24.95" customHeight="1" spans="1:9">
      <c r="A423" s="26">
        <v>2050501</v>
      </c>
      <c r="B423" s="26" t="s">
        <v>266</v>
      </c>
      <c r="C423" s="28">
        <f t="shared" si="20"/>
        <v>7</v>
      </c>
      <c r="D423" s="28" t="str">
        <f t="shared" si="22"/>
        <v>20505</v>
      </c>
      <c r="E423" s="30">
        <v>0</v>
      </c>
      <c r="F423" s="30">
        <f>SUMIF([3]表三汇总表!$A$10:$A$607,A423,[3]表三汇总表!$D$10:$D$607)/10000</f>
        <v>0</v>
      </c>
      <c r="G423" s="25" t="e">
        <f t="shared" si="21"/>
        <v>#DIV/0!</v>
      </c>
      <c r="I423" s="4"/>
    </row>
    <row r="424" ht="24.95" customHeight="1" spans="1:9">
      <c r="A424" s="26">
        <v>2050502</v>
      </c>
      <c r="B424" s="26" t="s">
        <v>267</v>
      </c>
      <c r="C424" s="28">
        <f t="shared" si="20"/>
        <v>7</v>
      </c>
      <c r="D424" s="28" t="str">
        <f t="shared" si="22"/>
        <v>20505</v>
      </c>
      <c r="E424" s="30">
        <v>0</v>
      </c>
      <c r="F424" s="30">
        <f>SUMIF([3]表三汇总表!$A$10:$A$607,A424,[3]表三汇总表!$D$10:$D$607)/10000</f>
        <v>0</v>
      </c>
      <c r="G424" s="25" t="e">
        <f t="shared" si="21"/>
        <v>#DIV/0!</v>
      </c>
      <c r="I424" s="4"/>
    </row>
    <row r="425" ht="24.95" customHeight="1" spans="1:9">
      <c r="A425" s="26">
        <v>2050599</v>
      </c>
      <c r="B425" s="26" t="s">
        <v>268</v>
      </c>
      <c r="C425" s="28">
        <f t="shared" si="20"/>
        <v>7</v>
      </c>
      <c r="D425" s="28" t="str">
        <f t="shared" si="22"/>
        <v>20505</v>
      </c>
      <c r="E425" s="30">
        <v>0</v>
      </c>
      <c r="F425" s="30">
        <f>SUMIF([3]表三汇总表!$A$10:$A$607,A425,[3]表三汇总表!$D$10:$D$607)/10000</f>
        <v>0</v>
      </c>
      <c r="G425" s="25" t="e">
        <f t="shared" si="21"/>
        <v>#DIV/0!</v>
      </c>
      <c r="I425" s="4"/>
    </row>
    <row r="426" ht="24.95" customHeight="1" spans="1:9">
      <c r="A426" s="26">
        <v>20506</v>
      </c>
      <c r="B426" s="27" t="s">
        <v>269</v>
      </c>
      <c r="C426" s="28">
        <f t="shared" si="20"/>
        <v>5</v>
      </c>
      <c r="D426" s="28" t="str">
        <f t="shared" si="22"/>
        <v/>
      </c>
      <c r="E426" s="30">
        <v>0</v>
      </c>
      <c r="F426" s="30">
        <f>SUM(F427:F429)</f>
        <v>0</v>
      </c>
      <c r="G426" s="25" t="e">
        <f t="shared" si="21"/>
        <v>#DIV/0!</v>
      </c>
      <c r="I426" s="4"/>
    </row>
    <row r="427" ht="24.95" customHeight="1" spans="1:9">
      <c r="A427" s="26">
        <v>2050601</v>
      </c>
      <c r="B427" s="26" t="s">
        <v>270</v>
      </c>
      <c r="C427" s="28">
        <f t="shared" si="20"/>
        <v>7</v>
      </c>
      <c r="D427" s="28" t="str">
        <f t="shared" si="22"/>
        <v>20506</v>
      </c>
      <c r="E427" s="30">
        <v>0</v>
      </c>
      <c r="F427" s="30">
        <f>SUMIF([3]表三汇总表!$A$10:$A$607,A427,[3]表三汇总表!$D$10:$D$607)/10000</f>
        <v>0</v>
      </c>
      <c r="G427" s="25" t="e">
        <f t="shared" si="21"/>
        <v>#DIV/0!</v>
      </c>
      <c r="I427" s="4"/>
    </row>
    <row r="428" ht="24.95" customHeight="1" spans="1:9">
      <c r="A428" s="26">
        <v>2050602</v>
      </c>
      <c r="B428" s="26" t="s">
        <v>271</v>
      </c>
      <c r="C428" s="28">
        <f t="shared" si="20"/>
        <v>7</v>
      </c>
      <c r="D428" s="28" t="str">
        <f t="shared" si="22"/>
        <v>20506</v>
      </c>
      <c r="E428" s="30">
        <v>0</v>
      </c>
      <c r="F428" s="30">
        <f>SUMIF([3]表三汇总表!$A$10:$A$607,A428,[3]表三汇总表!$D$10:$D$607)/10000</f>
        <v>0</v>
      </c>
      <c r="G428" s="25" t="e">
        <f t="shared" si="21"/>
        <v>#DIV/0!</v>
      </c>
      <c r="I428" s="4"/>
    </row>
    <row r="429" ht="24.95" customHeight="1" spans="1:9">
      <c r="A429" s="26">
        <v>2050699</v>
      </c>
      <c r="B429" s="26" t="s">
        <v>272</v>
      </c>
      <c r="C429" s="28">
        <f t="shared" si="20"/>
        <v>7</v>
      </c>
      <c r="D429" s="28" t="str">
        <f t="shared" si="22"/>
        <v>20506</v>
      </c>
      <c r="E429" s="30">
        <v>0</v>
      </c>
      <c r="F429" s="30">
        <f>SUMIF([3]表三汇总表!$A$10:$A$607,A429,[3]表三汇总表!$D$10:$D$607)/10000</f>
        <v>0</v>
      </c>
      <c r="G429" s="25" t="e">
        <f t="shared" si="21"/>
        <v>#DIV/0!</v>
      </c>
      <c r="I429" s="4"/>
    </row>
    <row r="430" s="4" customFormat="1" ht="24.95" customHeight="1" spans="1:7">
      <c r="A430" s="26">
        <v>20507</v>
      </c>
      <c r="B430" s="27" t="s">
        <v>273</v>
      </c>
      <c r="C430" s="28">
        <f t="shared" si="20"/>
        <v>5</v>
      </c>
      <c r="D430" s="28" t="str">
        <f t="shared" si="22"/>
        <v/>
      </c>
      <c r="E430" s="29">
        <v>356</v>
      </c>
      <c r="F430" s="29">
        <f>SUM(F431:F433)</f>
        <v>337.626568</v>
      </c>
      <c r="G430" s="25">
        <f t="shared" si="21"/>
        <v>-5.16107640449439</v>
      </c>
    </row>
    <row r="431" ht="24.95" customHeight="1" spans="1:9">
      <c r="A431" s="26">
        <v>2050701</v>
      </c>
      <c r="B431" s="26" t="s">
        <v>274</v>
      </c>
      <c r="C431" s="28">
        <f t="shared" si="20"/>
        <v>7</v>
      </c>
      <c r="D431" s="28" t="str">
        <f t="shared" si="22"/>
        <v>20507</v>
      </c>
      <c r="E431" s="30">
        <v>356</v>
      </c>
      <c r="F431" s="30">
        <f>SUMIF([3]表三汇总表!$A$10:$A$607,A431,[3]表三汇总表!$D$10:$D$607)/10000</f>
        <v>337.626568</v>
      </c>
      <c r="G431" s="25">
        <f t="shared" si="21"/>
        <v>-5.16107640449439</v>
      </c>
      <c r="I431" s="4"/>
    </row>
    <row r="432" ht="24.95" customHeight="1" spans="1:9">
      <c r="A432" s="26">
        <v>2050702</v>
      </c>
      <c r="B432" s="26" t="s">
        <v>275</v>
      </c>
      <c r="C432" s="28">
        <f t="shared" si="20"/>
        <v>7</v>
      </c>
      <c r="D432" s="28" t="str">
        <f t="shared" si="22"/>
        <v>20507</v>
      </c>
      <c r="E432" s="30">
        <v>0</v>
      </c>
      <c r="F432" s="30">
        <f>SUMIF([3]表三汇总表!$A$10:$A$607,A432,[3]表三汇总表!$D$10:$D$607)/10000</f>
        <v>0</v>
      </c>
      <c r="G432" s="25" t="e">
        <f t="shared" si="21"/>
        <v>#DIV/0!</v>
      </c>
      <c r="I432" s="4"/>
    </row>
    <row r="433" ht="24.95" customHeight="1" spans="1:9">
      <c r="A433" s="26">
        <v>2050799</v>
      </c>
      <c r="B433" s="26" t="s">
        <v>276</v>
      </c>
      <c r="C433" s="28">
        <f t="shared" si="20"/>
        <v>7</v>
      </c>
      <c r="D433" s="28" t="str">
        <f t="shared" si="22"/>
        <v>20507</v>
      </c>
      <c r="E433" s="30">
        <v>0</v>
      </c>
      <c r="F433" s="30">
        <f>SUMIF([3]表三汇总表!$A$10:$A$607,A433,[3]表三汇总表!$D$10:$D$607)/10000</f>
        <v>0</v>
      </c>
      <c r="G433" s="25" t="e">
        <f t="shared" si="21"/>
        <v>#DIV/0!</v>
      </c>
      <c r="I433" s="4"/>
    </row>
    <row r="434" ht="24.95" customHeight="1" spans="1:9">
      <c r="A434" s="26">
        <v>20508</v>
      </c>
      <c r="B434" s="27" t="s">
        <v>277</v>
      </c>
      <c r="C434" s="28">
        <f t="shared" si="20"/>
        <v>5</v>
      </c>
      <c r="D434" s="28" t="str">
        <f t="shared" si="22"/>
        <v/>
      </c>
      <c r="E434" s="30">
        <v>866</v>
      </c>
      <c r="F434" s="30">
        <f>SUM(F435:F439)</f>
        <v>771.34256</v>
      </c>
      <c r="G434" s="25">
        <f t="shared" si="21"/>
        <v>-10.9304203233256</v>
      </c>
      <c r="I434" s="4"/>
    </row>
    <row r="435" ht="24.95" customHeight="1" spans="1:9">
      <c r="A435" s="26">
        <v>2050801</v>
      </c>
      <c r="B435" s="26" t="s">
        <v>278</v>
      </c>
      <c r="C435" s="28">
        <f t="shared" si="20"/>
        <v>7</v>
      </c>
      <c r="D435" s="28" t="str">
        <f t="shared" si="22"/>
        <v>20508</v>
      </c>
      <c r="E435" s="30">
        <v>0</v>
      </c>
      <c r="F435" s="30">
        <f>SUMIF([3]表三汇总表!$A$10:$A$607,A435,[3]表三汇总表!$D$10:$D$607)/10000</f>
        <v>0</v>
      </c>
      <c r="G435" s="25" t="e">
        <f t="shared" si="21"/>
        <v>#DIV/0!</v>
      </c>
      <c r="I435" s="4"/>
    </row>
    <row r="436" ht="24.95" customHeight="1" spans="1:9">
      <c r="A436" s="26">
        <v>2050802</v>
      </c>
      <c r="B436" s="26" t="s">
        <v>279</v>
      </c>
      <c r="C436" s="28">
        <f t="shared" si="20"/>
        <v>7</v>
      </c>
      <c r="D436" s="28" t="str">
        <f t="shared" si="22"/>
        <v>20508</v>
      </c>
      <c r="E436" s="30">
        <v>376</v>
      </c>
      <c r="F436" s="30">
        <f>SUMIF([3]表三汇总表!$A$10:$A$607,A436,[3]表三汇总表!$D$10:$D$607)/10000</f>
        <v>376.6189</v>
      </c>
      <c r="G436" s="25">
        <f t="shared" si="21"/>
        <v>0.164601063829786</v>
      </c>
      <c r="I436" s="4"/>
    </row>
    <row r="437" ht="24.95" customHeight="1" spans="1:9">
      <c r="A437" s="26">
        <v>2050803</v>
      </c>
      <c r="B437" s="26" t="s">
        <v>280</v>
      </c>
      <c r="C437" s="28">
        <f t="shared" si="20"/>
        <v>7</v>
      </c>
      <c r="D437" s="28" t="str">
        <f t="shared" si="22"/>
        <v>20508</v>
      </c>
      <c r="E437" s="30">
        <v>0</v>
      </c>
      <c r="F437" s="30">
        <f>SUMIF([3]表三汇总表!$A$10:$A$607,A437,[3]表三汇总表!$D$10:$D$607)/10000</f>
        <v>0</v>
      </c>
      <c r="G437" s="25" t="e">
        <f t="shared" si="21"/>
        <v>#DIV/0!</v>
      </c>
      <c r="I437" s="4"/>
    </row>
    <row r="438" ht="24.95" customHeight="1" spans="1:9">
      <c r="A438" s="26">
        <v>2050804</v>
      </c>
      <c r="B438" s="26" t="s">
        <v>281</v>
      </c>
      <c r="C438" s="28">
        <f t="shared" si="20"/>
        <v>7</v>
      </c>
      <c r="D438" s="28" t="str">
        <f t="shared" si="22"/>
        <v>20508</v>
      </c>
      <c r="E438" s="30">
        <v>0</v>
      </c>
      <c r="F438" s="30">
        <f>SUMIF([3]表三汇总表!$A$10:$A$607,A438,[3]表三汇总表!$D$10:$D$607)/10000</f>
        <v>0</v>
      </c>
      <c r="G438" s="25" t="e">
        <f t="shared" si="21"/>
        <v>#DIV/0!</v>
      </c>
      <c r="I438" s="4"/>
    </row>
    <row r="439" ht="24.95" customHeight="1" spans="1:9">
      <c r="A439" s="26">
        <v>2050899</v>
      </c>
      <c r="B439" s="26" t="s">
        <v>282</v>
      </c>
      <c r="C439" s="28">
        <f t="shared" si="20"/>
        <v>7</v>
      </c>
      <c r="D439" s="28" t="str">
        <f t="shared" si="22"/>
        <v>20508</v>
      </c>
      <c r="E439" s="30">
        <v>490</v>
      </c>
      <c r="F439" s="30">
        <f>SUMIF([3]表三汇总表!$A$10:$A$607,A439,[3]表三汇总表!$D$10:$D$607)/10000</f>
        <v>394.72366</v>
      </c>
      <c r="G439" s="25">
        <f t="shared" si="21"/>
        <v>-19.4441510204082</v>
      </c>
      <c r="I439" s="4"/>
    </row>
    <row r="440" ht="24.95" customHeight="1" spans="1:9">
      <c r="A440" s="26">
        <v>20509</v>
      </c>
      <c r="B440" s="27" t="s">
        <v>283</v>
      </c>
      <c r="C440" s="28">
        <f t="shared" si="20"/>
        <v>5</v>
      </c>
      <c r="D440" s="28" t="str">
        <f t="shared" si="22"/>
        <v/>
      </c>
      <c r="E440" s="30">
        <v>3800</v>
      </c>
      <c r="F440" s="30">
        <f>SUM(F441:F446)</f>
        <v>2300</v>
      </c>
      <c r="G440" s="25">
        <f t="shared" si="21"/>
        <v>-39.4736842105263</v>
      </c>
      <c r="I440" s="4"/>
    </row>
    <row r="441" ht="24.95" customHeight="1" spans="1:9">
      <c r="A441" s="26">
        <v>2050901</v>
      </c>
      <c r="B441" s="26" t="s">
        <v>284</v>
      </c>
      <c r="C441" s="28">
        <f t="shared" si="20"/>
        <v>7</v>
      </c>
      <c r="D441" s="28" t="str">
        <f t="shared" si="22"/>
        <v>20509</v>
      </c>
      <c r="E441" s="30">
        <v>0</v>
      </c>
      <c r="F441" s="30">
        <f>SUMIF([3]表三汇总表!$A$10:$A$607,A441,[3]表三汇总表!$D$10:$D$607)/10000</f>
        <v>0</v>
      </c>
      <c r="G441" s="25" t="e">
        <f t="shared" si="21"/>
        <v>#DIV/0!</v>
      </c>
      <c r="I441" s="4"/>
    </row>
    <row r="442" s="4" customFormat="1" ht="24.95" customHeight="1" spans="1:7">
      <c r="A442" s="26">
        <v>2050902</v>
      </c>
      <c r="B442" s="26" t="s">
        <v>285</v>
      </c>
      <c r="C442" s="28">
        <f t="shared" si="20"/>
        <v>7</v>
      </c>
      <c r="D442" s="28" t="str">
        <f t="shared" si="22"/>
        <v>20509</v>
      </c>
      <c r="E442" s="30">
        <v>0</v>
      </c>
      <c r="F442" s="30">
        <f>SUMIF([3]表三汇总表!$A$10:$A$607,A442,[3]表三汇总表!$D$10:$D$607)/10000</f>
        <v>0</v>
      </c>
      <c r="G442" s="25" t="e">
        <f t="shared" si="21"/>
        <v>#DIV/0!</v>
      </c>
    </row>
    <row r="443" ht="24.95" customHeight="1" spans="1:9">
      <c r="A443" s="26">
        <v>2050903</v>
      </c>
      <c r="B443" s="26" t="s">
        <v>286</v>
      </c>
      <c r="C443" s="28">
        <f t="shared" si="20"/>
        <v>7</v>
      </c>
      <c r="D443" s="28" t="str">
        <f t="shared" si="22"/>
        <v>20509</v>
      </c>
      <c r="E443" s="30">
        <v>0</v>
      </c>
      <c r="F443" s="30">
        <f>SUMIF([3]表三汇总表!$A$10:$A$607,A443,[3]表三汇总表!$D$10:$D$607)/10000</f>
        <v>0</v>
      </c>
      <c r="G443" s="25" t="e">
        <f t="shared" si="21"/>
        <v>#DIV/0!</v>
      </c>
      <c r="I443" s="4"/>
    </row>
    <row r="444" ht="24.95" customHeight="1" spans="1:9">
      <c r="A444" s="26">
        <v>2050904</v>
      </c>
      <c r="B444" s="26" t="s">
        <v>287</v>
      </c>
      <c r="C444" s="28">
        <f t="shared" si="20"/>
        <v>7</v>
      </c>
      <c r="D444" s="28" t="str">
        <f t="shared" si="22"/>
        <v>20509</v>
      </c>
      <c r="E444" s="30">
        <v>0</v>
      </c>
      <c r="F444" s="30">
        <f>SUMIF([3]表三汇总表!$A$10:$A$607,A444,[3]表三汇总表!$D$10:$D$607)/10000</f>
        <v>0</v>
      </c>
      <c r="G444" s="25" t="e">
        <f t="shared" si="21"/>
        <v>#DIV/0!</v>
      </c>
      <c r="I444" s="4"/>
    </row>
    <row r="445" ht="24.95" customHeight="1" spans="1:9">
      <c r="A445" s="26">
        <v>2050905</v>
      </c>
      <c r="B445" s="26" t="s">
        <v>288</v>
      </c>
      <c r="C445" s="28">
        <f t="shared" si="20"/>
        <v>7</v>
      </c>
      <c r="D445" s="28" t="str">
        <f t="shared" si="22"/>
        <v>20509</v>
      </c>
      <c r="E445" s="30">
        <v>0</v>
      </c>
      <c r="F445" s="30">
        <f>SUMIF([3]表三汇总表!$A$10:$A$607,A445,[3]表三汇总表!$D$10:$D$607)/10000</f>
        <v>0</v>
      </c>
      <c r="G445" s="25" t="e">
        <f t="shared" si="21"/>
        <v>#DIV/0!</v>
      </c>
      <c r="I445" s="4"/>
    </row>
    <row r="446" ht="24.95" customHeight="1" spans="1:9">
      <c r="A446" s="26">
        <v>2050999</v>
      </c>
      <c r="B446" s="26" t="s">
        <v>289</v>
      </c>
      <c r="C446" s="28">
        <f t="shared" si="20"/>
        <v>7</v>
      </c>
      <c r="D446" s="28" t="str">
        <f t="shared" si="22"/>
        <v>20509</v>
      </c>
      <c r="E446" s="30">
        <v>3800</v>
      </c>
      <c r="F446" s="30">
        <f>SUMIF([3]表三汇总表!$A$10:$A$607,A446,[3]表三汇总表!$D$10:$D$607)/10000</f>
        <v>2300</v>
      </c>
      <c r="G446" s="25">
        <f t="shared" si="21"/>
        <v>-39.4736842105263</v>
      </c>
      <c r="I446" s="4"/>
    </row>
    <row r="447" ht="24.95" customHeight="1" spans="1:9">
      <c r="A447" s="26">
        <v>20599</v>
      </c>
      <c r="B447" s="27" t="s">
        <v>290</v>
      </c>
      <c r="C447" s="28">
        <f t="shared" si="20"/>
        <v>5</v>
      </c>
      <c r="D447" s="28" t="str">
        <f t="shared" si="22"/>
        <v/>
      </c>
      <c r="E447" s="30">
        <v>915</v>
      </c>
      <c r="F447" s="30">
        <f>F448</f>
        <v>3966.1</v>
      </c>
      <c r="G447" s="25">
        <f t="shared" si="21"/>
        <v>333.453551912568</v>
      </c>
      <c r="I447" s="4"/>
    </row>
    <row r="448" ht="24.95" customHeight="1" spans="1:9">
      <c r="A448" s="26">
        <v>2059999</v>
      </c>
      <c r="B448" s="26" t="s">
        <v>291</v>
      </c>
      <c r="C448" s="28">
        <f t="shared" si="20"/>
        <v>7</v>
      </c>
      <c r="D448" s="28" t="str">
        <f t="shared" si="22"/>
        <v>20599</v>
      </c>
      <c r="E448" s="30">
        <v>915</v>
      </c>
      <c r="F448" s="30">
        <f>SUMIF([3]表三汇总表!$A$10:$A$607,A448,[3]表三汇总表!$D$10:$D$607)/10000</f>
        <v>3966.1</v>
      </c>
      <c r="G448" s="25">
        <f t="shared" si="21"/>
        <v>333.453551912568</v>
      </c>
      <c r="I448" s="4"/>
    </row>
    <row r="449" ht="24.95" customHeight="1" spans="1:7">
      <c r="A449" s="26">
        <v>206</v>
      </c>
      <c r="B449" s="27" t="s">
        <v>292</v>
      </c>
      <c r="C449" s="28">
        <f t="shared" si="20"/>
        <v>3</v>
      </c>
      <c r="D449" s="28"/>
      <c r="E449" s="30">
        <v>15672</v>
      </c>
      <c r="F449" s="30">
        <f>SUM(F450,F455,F464,F470,F475,F480,F485,F492,F496,F500)</f>
        <v>15748.139552</v>
      </c>
      <c r="G449" s="25">
        <f t="shared" si="21"/>
        <v>0.485831750893316</v>
      </c>
    </row>
    <row r="450" ht="24.95" customHeight="1" spans="1:9">
      <c r="A450" s="26">
        <v>20601</v>
      </c>
      <c r="B450" s="27" t="s">
        <v>293</v>
      </c>
      <c r="C450" s="28">
        <f t="shared" si="20"/>
        <v>5</v>
      </c>
      <c r="D450" s="28" t="str">
        <f t="shared" ref="D450:D504" si="23">IF(C450=5,"",MID(A450,1,5))</f>
        <v/>
      </c>
      <c r="E450" s="30">
        <v>515</v>
      </c>
      <c r="F450" s="30">
        <f>SUM(F451:F454)</f>
        <v>579.20778</v>
      </c>
      <c r="G450" s="25">
        <f t="shared" si="21"/>
        <v>12.4675300970874</v>
      </c>
      <c r="I450" s="4"/>
    </row>
    <row r="451" ht="24.95" customHeight="1" spans="1:9">
      <c r="A451" s="26">
        <v>2060101</v>
      </c>
      <c r="B451" s="26" t="s">
        <v>10</v>
      </c>
      <c r="C451" s="28">
        <f t="shared" si="20"/>
        <v>7</v>
      </c>
      <c r="D451" s="28" t="str">
        <f t="shared" si="23"/>
        <v>20601</v>
      </c>
      <c r="E451" s="30">
        <v>515</v>
      </c>
      <c r="F451" s="30">
        <f>SUMIF([3]表三汇总表!$A$10:$A$607,A451,[3]表三汇总表!$D$10:$D$607)/10000</f>
        <v>579.20778</v>
      </c>
      <c r="G451" s="25">
        <f t="shared" si="21"/>
        <v>12.4675300970874</v>
      </c>
      <c r="I451" s="4"/>
    </row>
    <row r="452" ht="24.95" customHeight="1" spans="1:9">
      <c r="A452" s="26">
        <v>2060102</v>
      </c>
      <c r="B452" s="26" t="s">
        <v>11</v>
      </c>
      <c r="C452" s="28">
        <f t="shared" si="20"/>
        <v>7</v>
      </c>
      <c r="D452" s="28" t="str">
        <f t="shared" si="23"/>
        <v>20601</v>
      </c>
      <c r="E452" s="30">
        <v>0</v>
      </c>
      <c r="F452" s="30">
        <f>SUMIF([3]表三汇总表!$A$10:$A$607,A452,[3]表三汇总表!$D$10:$D$607)/10000</f>
        <v>0</v>
      </c>
      <c r="G452" s="25" t="e">
        <f t="shared" si="21"/>
        <v>#DIV/0!</v>
      </c>
      <c r="I452" s="4"/>
    </row>
    <row r="453" ht="24.95" customHeight="1" spans="1:9">
      <c r="A453" s="26">
        <v>2060103</v>
      </c>
      <c r="B453" s="26" t="s">
        <v>12</v>
      </c>
      <c r="C453" s="28">
        <f t="shared" si="20"/>
        <v>7</v>
      </c>
      <c r="D453" s="28" t="str">
        <f t="shared" si="23"/>
        <v>20601</v>
      </c>
      <c r="E453" s="30">
        <v>0</v>
      </c>
      <c r="F453" s="30">
        <f>SUMIF([3]表三汇总表!$A$10:$A$607,A453,[3]表三汇总表!$D$10:$D$607)/10000</f>
        <v>0</v>
      </c>
      <c r="G453" s="25" t="e">
        <f t="shared" si="21"/>
        <v>#DIV/0!</v>
      </c>
      <c r="I453" s="4"/>
    </row>
    <row r="454" ht="24.95" customHeight="1" spans="1:9">
      <c r="A454" s="26">
        <v>2060199</v>
      </c>
      <c r="B454" s="26" t="s">
        <v>294</v>
      </c>
      <c r="C454" s="28">
        <f t="shared" ref="C454:C517" si="24">LEN(A454)</f>
        <v>7</v>
      </c>
      <c r="D454" s="28" t="str">
        <f t="shared" si="23"/>
        <v>20601</v>
      </c>
      <c r="E454" s="30">
        <v>0</v>
      </c>
      <c r="F454" s="30">
        <f>SUMIF([3]表三汇总表!$A$10:$A$607,A454,[3]表三汇总表!$D$10:$D$607)/10000</f>
        <v>0</v>
      </c>
      <c r="G454" s="25" t="e">
        <f t="shared" si="21"/>
        <v>#DIV/0!</v>
      </c>
      <c r="I454" s="4"/>
    </row>
    <row r="455" ht="24.95" customHeight="1" spans="1:9">
      <c r="A455" s="26">
        <v>20602</v>
      </c>
      <c r="B455" s="27" t="s">
        <v>295</v>
      </c>
      <c r="C455" s="28">
        <f t="shared" si="24"/>
        <v>5</v>
      </c>
      <c r="D455" s="28" t="str">
        <f t="shared" si="23"/>
        <v/>
      </c>
      <c r="E455" s="30">
        <v>0</v>
      </c>
      <c r="F455" s="30">
        <f>SUM(F456:F463)</f>
        <v>0</v>
      </c>
      <c r="G455" s="25" t="e">
        <f t="shared" ref="G455:G518" si="25">(F455-E455)/E455*100</f>
        <v>#DIV/0!</v>
      </c>
      <c r="I455" s="4"/>
    </row>
    <row r="456" ht="24.95" customHeight="1" spans="1:9">
      <c r="A456" s="26">
        <v>2060201</v>
      </c>
      <c r="B456" s="26" t="s">
        <v>296</v>
      </c>
      <c r="C456" s="28">
        <f t="shared" si="24"/>
        <v>7</v>
      </c>
      <c r="D456" s="28" t="str">
        <f t="shared" si="23"/>
        <v>20602</v>
      </c>
      <c r="E456" s="30">
        <v>0</v>
      </c>
      <c r="F456" s="30">
        <f>SUMIF([3]表三汇总表!$A$10:$A$607,A456,[3]表三汇总表!$D$10:$D$607)/10000</f>
        <v>0</v>
      </c>
      <c r="G456" s="25" t="e">
        <f t="shared" si="25"/>
        <v>#DIV/0!</v>
      </c>
      <c r="I456" s="4"/>
    </row>
    <row r="457" ht="24.95" customHeight="1" spans="1:9">
      <c r="A457" s="26">
        <v>2060203</v>
      </c>
      <c r="B457" s="26" t="s">
        <v>297</v>
      </c>
      <c r="C457" s="28">
        <f t="shared" si="24"/>
        <v>7</v>
      </c>
      <c r="D457" s="28" t="str">
        <f t="shared" si="23"/>
        <v>20602</v>
      </c>
      <c r="E457" s="30">
        <v>0</v>
      </c>
      <c r="F457" s="30">
        <f>SUMIF([3]表三汇总表!$A$10:$A$607,A457,[3]表三汇总表!$D$10:$D$607)/10000</f>
        <v>0</v>
      </c>
      <c r="G457" s="25" t="e">
        <f t="shared" si="25"/>
        <v>#DIV/0!</v>
      </c>
      <c r="I457" s="4"/>
    </row>
    <row r="458" ht="24.95" customHeight="1" spans="1:9">
      <c r="A458" s="26">
        <v>2060204</v>
      </c>
      <c r="B458" s="26" t="s">
        <v>298</v>
      </c>
      <c r="C458" s="28">
        <f t="shared" si="24"/>
        <v>7</v>
      </c>
      <c r="D458" s="28" t="str">
        <f t="shared" si="23"/>
        <v>20602</v>
      </c>
      <c r="E458" s="30">
        <v>0</v>
      </c>
      <c r="F458" s="30">
        <f>SUMIF([3]表三汇总表!$A$10:$A$607,A458,[3]表三汇总表!$D$10:$D$607)/10000</f>
        <v>0</v>
      </c>
      <c r="G458" s="25" t="e">
        <f t="shared" si="25"/>
        <v>#DIV/0!</v>
      </c>
      <c r="I458" s="4"/>
    </row>
    <row r="459" s="4" customFormat="1" ht="24.95" customHeight="1" spans="1:7">
      <c r="A459" s="26">
        <v>2060205</v>
      </c>
      <c r="B459" s="26" t="s">
        <v>299</v>
      </c>
      <c r="C459" s="28">
        <f t="shared" si="24"/>
        <v>7</v>
      </c>
      <c r="D459" s="28" t="str">
        <f t="shared" si="23"/>
        <v>20602</v>
      </c>
      <c r="E459" s="30">
        <v>0</v>
      </c>
      <c r="F459" s="30">
        <f>SUMIF([3]表三汇总表!$A$10:$A$607,A459,[3]表三汇总表!$D$10:$D$607)/10000</f>
        <v>0</v>
      </c>
      <c r="G459" s="25" t="e">
        <f t="shared" si="25"/>
        <v>#DIV/0!</v>
      </c>
    </row>
    <row r="460" ht="24.95" customHeight="1" spans="1:9">
      <c r="A460" s="26">
        <v>2060206</v>
      </c>
      <c r="B460" s="26" t="s">
        <v>300</v>
      </c>
      <c r="C460" s="28">
        <f t="shared" si="24"/>
        <v>7</v>
      </c>
      <c r="D460" s="28" t="str">
        <f t="shared" si="23"/>
        <v>20602</v>
      </c>
      <c r="E460" s="30">
        <v>0</v>
      </c>
      <c r="F460" s="30">
        <f>SUMIF([3]表三汇总表!$A$10:$A$607,A460,[3]表三汇总表!$D$10:$D$607)/10000</f>
        <v>0</v>
      </c>
      <c r="G460" s="25" t="e">
        <f t="shared" si="25"/>
        <v>#DIV/0!</v>
      </c>
      <c r="I460" s="4"/>
    </row>
    <row r="461" ht="24.95" customHeight="1" spans="1:9">
      <c r="A461" s="26">
        <v>2060207</v>
      </c>
      <c r="B461" s="26" t="s">
        <v>301</v>
      </c>
      <c r="C461" s="28">
        <f t="shared" si="24"/>
        <v>7</v>
      </c>
      <c r="D461" s="28" t="str">
        <f t="shared" si="23"/>
        <v>20602</v>
      </c>
      <c r="E461" s="30">
        <v>0</v>
      </c>
      <c r="F461" s="30">
        <f>SUMIF([3]表三汇总表!$A$10:$A$607,A461,[3]表三汇总表!$D$10:$D$607)/10000</f>
        <v>0</v>
      </c>
      <c r="G461" s="25" t="e">
        <f t="shared" si="25"/>
        <v>#DIV/0!</v>
      </c>
      <c r="I461" s="4"/>
    </row>
    <row r="462" ht="24.95" customHeight="1" spans="1:9">
      <c r="A462" s="26">
        <v>2060208</v>
      </c>
      <c r="B462" s="26" t="s">
        <v>302</v>
      </c>
      <c r="C462" s="28">
        <f t="shared" si="24"/>
        <v>7</v>
      </c>
      <c r="D462" s="28" t="str">
        <f t="shared" si="23"/>
        <v>20602</v>
      </c>
      <c r="E462" s="30">
        <v>0</v>
      </c>
      <c r="F462" s="30">
        <f>SUMIF([3]表三汇总表!$A$10:$A$607,A462,[3]表三汇总表!$D$10:$D$607)/10000</f>
        <v>0</v>
      </c>
      <c r="G462" s="25" t="e">
        <f t="shared" si="25"/>
        <v>#DIV/0!</v>
      </c>
      <c r="I462" s="4"/>
    </row>
    <row r="463" ht="24.95" customHeight="1" spans="1:9">
      <c r="A463" s="26">
        <v>2060299</v>
      </c>
      <c r="B463" s="26" t="s">
        <v>303</v>
      </c>
      <c r="C463" s="28">
        <f t="shared" si="24"/>
        <v>7</v>
      </c>
      <c r="D463" s="28" t="str">
        <f t="shared" si="23"/>
        <v>20602</v>
      </c>
      <c r="E463" s="30">
        <v>0</v>
      </c>
      <c r="F463" s="30">
        <f>SUMIF([3]表三汇总表!$A$10:$A$607,A463,[3]表三汇总表!$D$10:$D$607)/10000</f>
        <v>0</v>
      </c>
      <c r="G463" s="25" t="e">
        <f t="shared" si="25"/>
        <v>#DIV/0!</v>
      </c>
      <c r="I463" s="4"/>
    </row>
    <row r="464" ht="24.95" customHeight="1" spans="1:9">
      <c r="A464" s="26">
        <v>20603</v>
      </c>
      <c r="B464" s="27" t="s">
        <v>304</v>
      </c>
      <c r="C464" s="28">
        <f t="shared" si="24"/>
        <v>5</v>
      </c>
      <c r="D464" s="28" t="str">
        <f t="shared" si="23"/>
        <v/>
      </c>
      <c r="E464" s="30">
        <v>0</v>
      </c>
      <c r="F464" s="30">
        <f>SUM(F465:F469)</f>
        <v>0</v>
      </c>
      <c r="G464" s="25" t="e">
        <f t="shared" si="25"/>
        <v>#DIV/0!</v>
      </c>
      <c r="I464" s="4"/>
    </row>
    <row r="465" ht="24.95" customHeight="1" spans="1:9">
      <c r="A465" s="26">
        <v>2060301</v>
      </c>
      <c r="B465" s="26" t="s">
        <v>296</v>
      </c>
      <c r="C465" s="28">
        <f t="shared" si="24"/>
        <v>7</v>
      </c>
      <c r="D465" s="28" t="str">
        <f t="shared" si="23"/>
        <v>20603</v>
      </c>
      <c r="E465" s="30">
        <v>0</v>
      </c>
      <c r="F465" s="30">
        <f>SUMIF([3]表三汇总表!$A$10:$A$607,A465,[3]表三汇总表!$D$10:$D$607)/10000</f>
        <v>0</v>
      </c>
      <c r="G465" s="25" t="e">
        <f t="shared" si="25"/>
        <v>#DIV/0!</v>
      </c>
      <c r="I465" s="4"/>
    </row>
    <row r="466" s="4" customFormat="1" ht="24.95" customHeight="1" spans="1:7">
      <c r="A466" s="26">
        <v>2060302</v>
      </c>
      <c r="B466" s="26" t="s">
        <v>305</v>
      </c>
      <c r="C466" s="28">
        <f t="shared" si="24"/>
        <v>7</v>
      </c>
      <c r="D466" s="28" t="str">
        <f t="shared" si="23"/>
        <v>20603</v>
      </c>
      <c r="E466" s="30">
        <v>0</v>
      </c>
      <c r="F466" s="30">
        <f>SUMIF([3]表三汇总表!$A$10:$A$607,A466,[3]表三汇总表!$D$10:$D$607)/10000</f>
        <v>0</v>
      </c>
      <c r="G466" s="25" t="e">
        <f t="shared" si="25"/>
        <v>#DIV/0!</v>
      </c>
    </row>
    <row r="467" ht="24.95" customHeight="1" spans="1:9">
      <c r="A467" s="26">
        <v>2060303</v>
      </c>
      <c r="B467" s="26" t="s">
        <v>306</v>
      </c>
      <c r="C467" s="28">
        <f t="shared" si="24"/>
        <v>7</v>
      </c>
      <c r="D467" s="28" t="str">
        <f t="shared" si="23"/>
        <v>20603</v>
      </c>
      <c r="E467" s="30">
        <v>0</v>
      </c>
      <c r="F467" s="30">
        <f>SUMIF([3]表三汇总表!$A$10:$A$607,A467,[3]表三汇总表!$D$10:$D$607)/10000</f>
        <v>0</v>
      </c>
      <c r="G467" s="25" t="e">
        <f t="shared" si="25"/>
        <v>#DIV/0!</v>
      </c>
      <c r="I467" s="4"/>
    </row>
    <row r="468" ht="24.95" customHeight="1" spans="1:9">
      <c r="A468" s="26">
        <v>2060304</v>
      </c>
      <c r="B468" s="26" t="s">
        <v>307</v>
      </c>
      <c r="C468" s="28">
        <f t="shared" si="24"/>
        <v>7</v>
      </c>
      <c r="D468" s="28" t="str">
        <f t="shared" si="23"/>
        <v>20603</v>
      </c>
      <c r="E468" s="30">
        <v>0</v>
      </c>
      <c r="F468" s="30">
        <f>SUMIF([3]表三汇总表!$A$10:$A$607,A468,[3]表三汇总表!$D$10:$D$607)/10000</f>
        <v>0</v>
      </c>
      <c r="G468" s="25" t="e">
        <f t="shared" si="25"/>
        <v>#DIV/0!</v>
      </c>
      <c r="I468" s="4"/>
    </row>
    <row r="469" ht="24.95" customHeight="1" spans="1:9">
      <c r="A469" s="26">
        <v>2060399</v>
      </c>
      <c r="B469" s="26" t="s">
        <v>308</v>
      </c>
      <c r="C469" s="28">
        <f t="shared" si="24"/>
        <v>7</v>
      </c>
      <c r="D469" s="28" t="str">
        <f t="shared" si="23"/>
        <v>20603</v>
      </c>
      <c r="E469" s="30">
        <v>0</v>
      </c>
      <c r="F469" s="30">
        <f>SUMIF([3]表三汇总表!$A$10:$A$607,A469,[3]表三汇总表!$D$10:$D$607)/10000</f>
        <v>0</v>
      </c>
      <c r="G469" s="25" t="e">
        <f t="shared" si="25"/>
        <v>#DIV/0!</v>
      </c>
      <c r="I469" s="4"/>
    </row>
    <row r="470" ht="24.95" customHeight="1" spans="1:9">
      <c r="A470" s="26">
        <v>20604</v>
      </c>
      <c r="B470" s="27" t="s">
        <v>309</v>
      </c>
      <c r="C470" s="28">
        <f t="shared" si="24"/>
        <v>5</v>
      </c>
      <c r="D470" s="28" t="str">
        <f t="shared" si="23"/>
        <v/>
      </c>
      <c r="E470" s="30">
        <v>0</v>
      </c>
      <c r="F470" s="30">
        <f>SUM(F471:F474)</f>
        <v>0</v>
      </c>
      <c r="G470" s="25" t="e">
        <f t="shared" si="25"/>
        <v>#DIV/0!</v>
      </c>
      <c r="I470" s="4"/>
    </row>
    <row r="471" ht="24.95" customHeight="1" spans="1:9">
      <c r="A471" s="26">
        <v>2060401</v>
      </c>
      <c r="B471" s="26" t="s">
        <v>296</v>
      </c>
      <c r="C471" s="28">
        <f t="shared" si="24"/>
        <v>7</v>
      </c>
      <c r="D471" s="28" t="str">
        <f t="shared" si="23"/>
        <v>20604</v>
      </c>
      <c r="E471" s="30">
        <v>0</v>
      </c>
      <c r="F471" s="30">
        <f>SUMIF([3]表三汇总表!$A$10:$A$607,A471,[3]表三汇总表!$D$10:$D$607)/10000</f>
        <v>0</v>
      </c>
      <c r="G471" s="25" t="e">
        <f t="shared" si="25"/>
        <v>#DIV/0!</v>
      </c>
      <c r="I471" s="4"/>
    </row>
    <row r="472" s="4" customFormat="1" ht="24.95" customHeight="1" spans="1:7">
      <c r="A472" s="26">
        <v>2060404</v>
      </c>
      <c r="B472" s="26" t="s">
        <v>310</v>
      </c>
      <c r="C472" s="28">
        <f t="shared" si="24"/>
        <v>7</v>
      </c>
      <c r="D472" s="28" t="str">
        <f t="shared" si="23"/>
        <v>20604</v>
      </c>
      <c r="E472" s="30">
        <v>0</v>
      </c>
      <c r="F472" s="30">
        <f>SUMIF([3]表三汇总表!$A$10:$A$607,A472,[3]表三汇总表!$D$10:$D$607)/10000</f>
        <v>0</v>
      </c>
      <c r="G472" s="25" t="e">
        <f t="shared" si="25"/>
        <v>#DIV/0!</v>
      </c>
    </row>
    <row r="473" ht="24.95" customHeight="1" spans="1:9">
      <c r="A473" s="26">
        <v>2060405</v>
      </c>
      <c r="B473" s="26" t="s">
        <v>311</v>
      </c>
      <c r="C473" s="28">
        <f t="shared" si="24"/>
        <v>7</v>
      </c>
      <c r="D473" s="28" t="str">
        <f t="shared" si="23"/>
        <v>20604</v>
      </c>
      <c r="E473" s="30">
        <v>0</v>
      </c>
      <c r="F473" s="30">
        <f>SUMIF([3]表三汇总表!$A$10:$A$607,A473,[3]表三汇总表!$D$10:$D$607)/10000</f>
        <v>0</v>
      </c>
      <c r="G473" s="25" t="e">
        <f t="shared" si="25"/>
        <v>#DIV/0!</v>
      </c>
      <c r="I473" s="4"/>
    </row>
    <row r="474" ht="24.95" customHeight="1" spans="1:9">
      <c r="A474" s="26">
        <v>2060499</v>
      </c>
      <c r="B474" s="26" t="s">
        <v>312</v>
      </c>
      <c r="C474" s="28">
        <f t="shared" si="24"/>
        <v>7</v>
      </c>
      <c r="D474" s="28" t="str">
        <f t="shared" si="23"/>
        <v>20604</v>
      </c>
      <c r="E474" s="30">
        <v>0</v>
      </c>
      <c r="F474" s="30">
        <f>SUMIF([3]表三汇总表!$A$10:$A$607,A474,[3]表三汇总表!$D$10:$D$607)/10000</f>
        <v>0</v>
      </c>
      <c r="G474" s="25" t="e">
        <f t="shared" si="25"/>
        <v>#DIV/0!</v>
      </c>
      <c r="I474" s="4"/>
    </row>
    <row r="475" ht="24.95" customHeight="1" spans="1:9">
      <c r="A475" s="26">
        <v>20605</v>
      </c>
      <c r="B475" s="27" t="s">
        <v>313</v>
      </c>
      <c r="C475" s="28">
        <f t="shared" si="24"/>
        <v>5</v>
      </c>
      <c r="D475" s="28" t="str">
        <f t="shared" si="23"/>
        <v/>
      </c>
      <c r="E475" s="30">
        <v>0</v>
      </c>
      <c r="F475" s="30">
        <f>SUM(F476:F479)</f>
        <v>0</v>
      </c>
      <c r="G475" s="25" t="e">
        <f t="shared" si="25"/>
        <v>#DIV/0!</v>
      </c>
      <c r="I475" s="4"/>
    </row>
    <row r="476" ht="24.95" customHeight="1" spans="1:9">
      <c r="A476" s="26">
        <v>2060501</v>
      </c>
      <c r="B476" s="26" t="s">
        <v>296</v>
      </c>
      <c r="C476" s="28">
        <f t="shared" si="24"/>
        <v>7</v>
      </c>
      <c r="D476" s="28" t="str">
        <f t="shared" si="23"/>
        <v>20605</v>
      </c>
      <c r="E476" s="30">
        <v>0</v>
      </c>
      <c r="F476" s="30">
        <f>SUMIF([3]表三汇总表!$A$10:$A$607,A476,[3]表三汇总表!$D$10:$D$607)/10000</f>
        <v>0</v>
      </c>
      <c r="G476" s="25" t="e">
        <f t="shared" si="25"/>
        <v>#DIV/0!</v>
      </c>
      <c r="I476" s="4"/>
    </row>
    <row r="477" ht="24.95" customHeight="1" spans="1:9">
      <c r="A477" s="26">
        <v>2060502</v>
      </c>
      <c r="B477" s="26" t="s">
        <v>314</v>
      </c>
      <c r="C477" s="28">
        <f t="shared" si="24"/>
        <v>7</v>
      </c>
      <c r="D477" s="28" t="str">
        <f t="shared" si="23"/>
        <v>20605</v>
      </c>
      <c r="E477" s="30">
        <v>0</v>
      </c>
      <c r="F477" s="30">
        <f>SUMIF([3]表三汇总表!$A$10:$A$607,A477,[3]表三汇总表!$D$10:$D$607)/10000</f>
        <v>0</v>
      </c>
      <c r="G477" s="25" t="e">
        <f t="shared" si="25"/>
        <v>#DIV/0!</v>
      </c>
      <c r="I477" s="4"/>
    </row>
    <row r="478" ht="24.95" customHeight="1" spans="1:9">
      <c r="A478" s="26">
        <v>2060503</v>
      </c>
      <c r="B478" s="26" t="s">
        <v>315</v>
      </c>
      <c r="C478" s="28">
        <f t="shared" si="24"/>
        <v>7</v>
      </c>
      <c r="D478" s="28" t="str">
        <f t="shared" si="23"/>
        <v>20605</v>
      </c>
      <c r="E478" s="30">
        <v>0</v>
      </c>
      <c r="F478" s="30">
        <f>SUMIF([3]表三汇总表!$A$10:$A$607,A478,[3]表三汇总表!$D$10:$D$607)/10000</f>
        <v>0</v>
      </c>
      <c r="G478" s="25" t="e">
        <f t="shared" si="25"/>
        <v>#DIV/0!</v>
      </c>
      <c r="I478" s="4"/>
    </row>
    <row r="479" ht="24.95" customHeight="1" spans="1:9">
      <c r="A479" s="26">
        <v>2060599</v>
      </c>
      <c r="B479" s="26" t="s">
        <v>316</v>
      </c>
      <c r="C479" s="28">
        <f t="shared" si="24"/>
        <v>7</v>
      </c>
      <c r="D479" s="28" t="str">
        <f t="shared" si="23"/>
        <v>20605</v>
      </c>
      <c r="E479" s="30">
        <v>0</v>
      </c>
      <c r="F479" s="30">
        <f>SUMIF([3]表三汇总表!$A$10:$A$607,A479,[3]表三汇总表!$D$10:$D$607)/10000</f>
        <v>0</v>
      </c>
      <c r="G479" s="25" t="e">
        <f t="shared" si="25"/>
        <v>#DIV/0!</v>
      </c>
      <c r="I479" s="4"/>
    </row>
    <row r="480" s="4" customFormat="1" ht="24.95" customHeight="1" spans="1:7">
      <c r="A480" s="26">
        <v>20606</v>
      </c>
      <c r="B480" s="27" t="s">
        <v>317</v>
      </c>
      <c r="C480" s="28">
        <f t="shared" si="24"/>
        <v>5</v>
      </c>
      <c r="D480" s="28" t="str">
        <f t="shared" si="23"/>
        <v/>
      </c>
      <c r="E480" s="30">
        <v>157</v>
      </c>
      <c r="F480" s="30">
        <f>SUM(F481:F484)</f>
        <v>168.931772</v>
      </c>
      <c r="G480" s="25">
        <f t="shared" si="25"/>
        <v>7.59985477707006</v>
      </c>
    </row>
    <row r="481" ht="24.95" customHeight="1" spans="1:9">
      <c r="A481" s="26">
        <v>2060601</v>
      </c>
      <c r="B481" s="26" t="s">
        <v>318</v>
      </c>
      <c r="C481" s="28">
        <f t="shared" si="24"/>
        <v>7</v>
      </c>
      <c r="D481" s="28" t="str">
        <f t="shared" si="23"/>
        <v>20606</v>
      </c>
      <c r="E481" s="30">
        <v>157</v>
      </c>
      <c r="F481" s="30">
        <f>SUMIF([3]表三汇总表!$A$10:$A$607,A481,[3]表三汇总表!$D$10:$D$607)/10000</f>
        <v>168.931772</v>
      </c>
      <c r="G481" s="25">
        <f t="shared" si="25"/>
        <v>7.59985477707006</v>
      </c>
      <c r="I481" s="4"/>
    </row>
    <row r="482" s="4" customFormat="1" ht="24.95" customHeight="1" spans="1:7">
      <c r="A482" s="26">
        <v>2060602</v>
      </c>
      <c r="B482" s="26" t="s">
        <v>319</v>
      </c>
      <c r="C482" s="28">
        <f t="shared" si="24"/>
        <v>7</v>
      </c>
      <c r="D482" s="28" t="str">
        <f t="shared" si="23"/>
        <v>20606</v>
      </c>
      <c r="E482" s="30">
        <v>0</v>
      </c>
      <c r="F482" s="30">
        <f>SUMIF([3]表三汇总表!$A$10:$A$607,A482,[3]表三汇总表!$D$10:$D$607)/10000</f>
        <v>0</v>
      </c>
      <c r="G482" s="25" t="e">
        <f t="shared" si="25"/>
        <v>#DIV/0!</v>
      </c>
    </row>
    <row r="483" s="4" customFormat="1" ht="24.95" customHeight="1" spans="1:7">
      <c r="A483" s="26">
        <v>2060603</v>
      </c>
      <c r="B483" s="26" t="s">
        <v>320</v>
      </c>
      <c r="C483" s="28">
        <f t="shared" si="24"/>
        <v>7</v>
      </c>
      <c r="D483" s="28" t="str">
        <f t="shared" si="23"/>
        <v>20606</v>
      </c>
      <c r="E483" s="30">
        <v>0</v>
      </c>
      <c r="F483" s="30">
        <f>SUMIF([3]表三汇总表!$A$10:$A$607,A483,[3]表三汇总表!$D$10:$D$607)/10000</f>
        <v>0</v>
      </c>
      <c r="G483" s="25" t="e">
        <f t="shared" si="25"/>
        <v>#DIV/0!</v>
      </c>
    </row>
    <row r="484" ht="24.95" customHeight="1" spans="1:9">
      <c r="A484" s="26">
        <v>2060699</v>
      </c>
      <c r="B484" s="26" t="s">
        <v>321</v>
      </c>
      <c r="C484" s="28">
        <f t="shared" si="24"/>
        <v>7</v>
      </c>
      <c r="D484" s="28" t="str">
        <f t="shared" si="23"/>
        <v>20606</v>
      </c>
      <c r="E484" s="30">
        <v>0</v>
      </c>
      <c r="F484" s="30">
        <f>SUMIF([3]表三汇总表!$A$10:$A$607,A484,[3]表三汇总表!$D$10:$D$607)/10000</f>
        <v>0</v>
      </c>
      <c r="G484" s="25" t="e">
        <f t="shared" si="25"/>
        <v>#DIV/0!</v>
      </c>
      <c r="I484" s="4"/>
    </row>
    <row r="485" ht="24.95" customHeight="1" spans="1:9">
      <c r="A485" s="26">
        <v>20607</v>
      </c>
      <c r="B485" s="27" t="s">
        <v>322</v>
      </c>
      <c r="C485" s="28">
        <f t="shared" si="24"/>
        <v>5</v>
      </c>
      <c r="D485" s="28" t="str">
        <f t="shared" si="23"/>
        <v/>
      </c>
      <c r="E485" s="30">
        <v>0</v>
      </c>
      <c r="F485" s="30">
        <f>SUM(F486:F491)</f>
        <v>0</v>
      </c>
      <c r="G485" s="25" t="e">
        <f t="shared" si="25"/>
        <v>#DIV/0!</v>
      </c>
      <c r="I485" s="4"/>
    </row>
    <row r="486" ht="24.95" customHeight="1" spans="1:9">
      <c r="A486" s="26">
        <v>2060701</v>
      </c>
      <c r="B486" s="26" t="s">
        <v>296</v>
      </c>
      <c r="C486" s="28">
        <f t="shared" si="24"/>
        <v>7</v>
      </c>
      <c r="D486" s="28" t="str">
        <f t="shared" si="23"/>
        <v>20607</v>
      </c>
      <c r="E486" s="30">
        <v>0</v>
      </c>
      <c r="F486" s="30">
        <f>SUMIF([3]表三汇总表!$A$10:$A$607,A486,[3]表三汇总表!$D$10:$D$607)/10000</f>
        <v>0</v>
      </c>
      <c r="G486" s="25" t="e">
        <f t="shared" si="25"/>
        <v>#DIV/0!</v>
      </c>
      <c r="I486" s="4"/>
    </row>
    <row r="487" ht="24.95" customHeight="1" spans="1:9">
      <c r="A487" s="26">
        <v>2060702</v>
      </c>
      <c r="B487" s="26" t="s">
        <v>323</v>
      </c>
      <c r="C487" s="28">
        <f t="shared" si="24"/>
        <v>7</v>
      </c>
      <c r="D487" s="28" t="str">
        <f t="shared" si="23"/>
        <v>20607</v>
      </c>
      <c r="E487" s="30">
        <v>0</v>
      </c>
      <c r="F487" s="30">
        <f>SUMIF([3]表三汇总表!$A$10:$A$607,A487,[3]表三汇总表!$D$10:$D$607)/10000</f>
        <v>0</v>
      </c>
      <c r="G487" s="25" t="e">
        <f t="shared" si="25"/>
        <v>#DIV/0!</v>
      </c>
      <c r="I487" s="4"/>
    </row>
    <row r="488" ht="24.95" customHeight="1" spans="1:9">
      <c r="A488" s="26">
        <v>2060703</v>
      </c>
      <c r="B488" s="26" t="s">
        <v>324</v>
      </c>
      <c r="C488" s="28">
        <f t="shared" si="24"/>
        <v>7</v>
      </c>
      <c r="D488" s="28" t="str">
        <f t="shared" si="23"/>
        <v>20607</v>
      </c>
      <c r="E488" s="30">
        <v>0</v>
      </c>
      <c r="F488" s="30">
        <f>SUMIF([3]表三汇总表!$A$10:$A$607,A488,[3]表三汇总表!$D$10:$D$607)/10000</f>
        <v>0</v>
      </c>
      <c r="G488" s="25" t="e">
        <f t="shared" si="25"/>
        <v>#DIV/0!</v>
      </c>
      <c r="I488" s="4"/>
    </row>
    <row r="489" ht="24.95" customHeight="1" spans="1:9">
      <c r="A489" s="26">
        <v>2060704</v>
      </c>
      <c r="B489" s="26" t="s">
        <v>325</v>
      </c>
      <c r="C489" s="28">
        <f t="shared" si="24"/>
        <v>7</v>
      </c>
      <c r="D489" s="28" t="str">
        <f t="shared" si="23"/>
        <v>20607</v>
      </c>
      <c r="E489" s="30">
        <v>0</v>
      </c>
      <c r="F489" s="30">
        <f>SUMIF([3]表三汇总表!$A$10:$A$607,A489,[3]表三汇总表!$D$10:$D$607)/10000</f>
        <v>0</v>
      </c>
      <c r="G489" s="25" t="e">
        <f t="shared" si="25"/>
        <v>#DIV/0!</v>
      </c>
      <c r="I489" s="4"/>
    </row>
    <row r="490" s="4" customFormat="1" ht="24.95" customHeight="1" spans="1:7">
      <c r="A490" s="26">
        <v>2060705</v>
      </c>
      <c r="B490" s="26" t="s">
        <v>326</v>
      </c>
      <c r="C490" s="28">
        <f t="shared" si="24"/>
        <v>7</v>
      </c>
      <c r="D490" s="28" t="str">
        <f t="shared" si="23"/>
        <v>20607</v>
      </c>
      <c r="E490" s="30">
        <v>0</v>
      </c>
      <c r="F490" s="30">
        <f>SUMIF([3]表三汇总表!$A$10:$A$607,A490,[3]表三汇总表!$D$10:$D$607)/10000</f>
        <v>0</v>
      </c>
      <c r="G490" s="25" t="e">
        <f t="shared" si="25"/>
        <v>#DIV/0!</v>
      </c>
    </row>
    <row r="491" ht="24.95" customHeight="1" spans="1:9">
      <c r="A491" s="26">
        <v>2060799</v>
      </c>
      <c r="B491" s="26" t="s">
        <v>327</v>
      </c>
      <c r="C491" s="28">
        <f t="shared" si="24"/>
        <v>7</v>
      </c>
      <c r="D491" s="28" t="str">
        <f t="shared" si="23"/>
        <v>20607</v>
      </c>
      <c r="E491" s="30">
        <v>0</v>
      </c>
      <c r="F491" s="30">
        <f>SUMIF([3]表三汇总表!$A$10:$A$607,A491,[3]表三汇总表!$D$10:$D$607)/10000</f>
        <v>0</v>
      </c>
      <c r="G491" s="25" t="e">
        <f t="shared" si="25"/>
        <v>#DIV/0!</v>
      </c>
      <c r="I491" s="4"/>
    </row>
    <row r="492" ht="24.95" customHeight="1" spans="1:9">
      <c r="A492" s="26">
        <v>20608</v>
      </c>
      <c r="B492" s="27" t="s">
        <v>328</v>
      </c>
      <c r="C492" s="28">
        <f t="shared" si="24"/>
        <v>5</v>
      </c>
      <c r="D492" s="28" t="str">
        <f t="shared" si="23"/>
        <v/>
      </c>
      <c r="E492" s="30">
        <v>0</v>
      </c>
      <c r="F492" s="30">
        <f>SUM(F493:F495)</f>
        <v>0</v>
      </c>
      <c r="G492" s="25" t="e">
        <f t="shared" si="25"/>
        <v>#DIV/0!</v>
      </c>
      <c r="I492" s="4"/>
    </row>
    <row r="493" ht="24.95" customHeight="1" spans="1:9">
      <c r="A493" s="26">
        <v>2060801</v>
      </c>
      <c r="B493" s="26" t="s">
        <v>329</v>
      </c>
      <c r="C493" s="28">
        <f t="shared" si="24"/>
        <v>7</v>
      </c>
      <c r="D493" s="28" t="str">
        <f t="shared" si="23"/>
        <v>20608</v>
      </c>
      <c r="E493" s="30">
        <v>0</v>
      </c>
      <c r="F493" s="30">
        <f>SUMIF([3]表三汇总表!$A$10:$A$607,A493,[3]表三汇总表!$D$10:$D$607)/10000</f>
        <v>0</v>
      </c>
      <c r="G493" s="25" t="e">
        <f t="shared" si="25"/>
        <v>#DIV/0!</v>
      </c>
      <c r="I493" s="4"/>
    </row>
    <row r="494" ht="24.95" customHeight="1" spans="1:9">
      <c r="A494" s="26">
        <v>2060802</v>
      </c>
      <c r="B494" s="26" t="s">
        <v>330</v>
      </c>
      <c r="C494" s="28">
        <f t="shared" si="24"/>
        <v>7</v>
      </c>
      <c r="D494" s="28" t="str">
        <f t="shared" si="23"/>
        <v>20608</v>
      </c>
      <c r="E494" s="30">
        <v>0</v>
      </c>
      <c r="F494" s="30">
        <f>SUMIF([3]表三汇总表!$A$10:$A$607,A494,[3]表三汇总表!$D$10:$D$607)/10000</f>
        <v>0</v>
      </c>
      <c r="G494" s="25" t="e">
        <f t="shared" si="25"/>
        <v>#DIV/0!</v>
      </c>
      <c r="I494" s="4"/>
    </row>
    <row r="495" s="4" customFormat="1" ht="24.95" customHeight="1" spans="1:7">
      <c r="A495" s="26">
        <v>2060899</v>
      </c>
      <c r="B495" s="26" t="s">
        <v>331</v>
      </c>
      <c r="C495" s="28">
        <f t="shared" si="24"/>
        <v>7</v>
      </c>
      <c r="D495" s="28" t="str">
        <f t="shared" si="23"/>
        <v>20608</v>
      </c>
      <c r="E495" s="30">
        <v>0</v>
      </c>
      <c r="F495" s="30">
        <f>SUMIF([3]表三汇总表!$A$10:$A$607,A495,[3]表三汇总表!$D$10:$D$607)/10000</f>
        <v>0</v>
      </c>
      <c r="G495" s="25" t="e">
        <f t="shared" si="25"/>
        <v>#DIV/0!</v>
      </c>
    </row>
    <row r="496" ht="24.95" customHeight="1" spans="1:9">
      <c r="A496" s="26">
        <v>20609</v>
      </c>
      <c r="B496" s="27" t="s">
        <v>332</v>
      </c>
      <c r="C496" s="28">
        <f t="shared" si="24"/>
        <v>5</v>
      </c>
      <c r="D496" s="28" t="str">
        <f t="shared" si="23"/>
        <v/>
      </c>
      <c r="E496" s="30">
        <v>0</v>
      </c>
      <c r="F496" s="30">
        <f>SUM(F497:F499)</f>
        <v>0</v>
      </c>
      <c r="G496" s="25" t="e">
        <f t="shared" si="25"/>
        <v>#DIV/0!</v>
      </c>
      <c r="I496" s="4"/>
    </row>
    <row r="497" ht="24.95" customHeight="1" spans="1:9">
      <c r="A497" s="26">
        <v>2060901</v>
      </c>
      <c r="B497" s="26" t="s">
        <v>333</v>
      </c>
      <c r="C497" s="28">
        <f t="shared" si="24"/>
        <v>7</v>
      </c>
      <c r="D497" s="28" t="str">
        <f t="shared" si="23"/>
        <v>20609</v>
      </c>
      <c r="E497" s="30">
        <v>0</v>
      </c>
      <c r="F497" s="30">
        <f>SUMIF([3]表三汇总表!$A$10:$A$607,A497,[3]表三汇总表!$D$10:$D$607)/10000</f>
        <v>0</v>
      </c>
      <c r="G497" s="25" t="e">
        <f t="shared" si="25"/>
        <v>#DIV/0!</v>
      </c>
      <c r="I497" s="4"/>
    </row>
    <row r="498" ht="24.95" customHeight="1" spans="1:9">
      <c r="A498" s="26">
        <v>2060902</v>
      </c>
      <c r="B498" s="26" t="s">
        <v>334</v>
      </c>
      <c r="C498" s="28">
        <f t="shared" si="24"/>
        <v>7</v>
      </c>
      <c r="D498" s="28" t="str">
        <f t="shared" si="23"/>
        <v>20609</v>
      </c>
      <c r="E498" s="30">
        <v>0</v>
      </c>
      <c r="F498" s="30">
        <f>SUMIF([3]表三汇总表!$A$10:$A$607,A498,[3]表三汇总表!$D$10:$D$607)/10000</f>
        <v>0</v>
      </c>
      <c r="G498" s="25" t="e">
        <f t="shared" si="25"/>
        <v>#DIV/0!</v>
      </c>
      <c r="I498" s="4"/>
    </row>
    <row r="499" ht="24.95" customHeight="1" spans="1:9">
      <c r="A499" s="26">
        <v>2060999</v>
      </c>
      <c r="B499" s="26" t="s">
        <v>335</v>
      </c>
      <c r="C499" s="28">
        <f t="shared" si="24"/>
        <v>7</v>
      </c>
      <c r="D499" s="28" t="str">
        <f t="shared" si="23"/>
        <v>20609</v>
      </c>
      <c r="E499" s="30">
        <v>0</v>
      </c>
      <c r="F499" s="30">
        <f>SUMIF([3]表三汇总表!$A$10:$A$607,A499,[3]表三汇总表!$D$10:$D$607)/10000</f>
        <v>0</v>
      </c>
      <c r="G499" s="25" t="e">
        <f t="shared" si="25"/>
        <v>#DIV/0!</v>
      </c>
      <c r="I499" s="4"/>
    </row>
    <row r="500" s="4" customFormat="1" ht="24.95" customHeight="1" spans="1:7">
      <c r="A500" s="26">
        <v>20699</v>
      </c>
      <c r="B500" s="27" t="s">
        <v>336</v>
      </c>
      <c r="C500" s="28">
        <f t="shared" si="24"/>
        <v>5</v>
      </c>
      <c r="D500" s="28" t="str">
        <f t="shared" si="23"/>
        <v/>
      </c>
      <c r="E500" s="29">
        <v>15000</v>
      </c>
      <c r="F500" s="29">
        <f>SUM(F501:F504)</f>
        <v>15000</v>
      </c>
      <c r="G500" s="25">
        <f t="shared" si="25"/>
        <v>0</v>
      </c>
    </row>
    <row r="501" s="4" customFormat="1" ht="24.95" customHeight="1" spans="1:7">
      <c r="A501" s="26">
        <v>2069901</v>
      </c>
      <c r="B501" s="26" t="s">
        <v>337</v>
      </c>
      <c r="C501" s="28">
        <f t="shared" si="24"/>
        <v>7</v>
      </c>
      <c r="D501" s="28" t="str">
        <f t="shared" si="23"/>
        <v>20699</v>
      </c>
      <c r="E501" s="30">
        <v>0</v>
      </c>
      <c r="F501" s="30">
        <f>SUMIF([3]表三汇总表!$A$10:$A$607,A501,[3]表三汇总表!$D$10:$D$607)/10000</f>
        <v>0</v>
      </c>
      <c r="G501" s="25" t="e">
        <f t="shared" si="25"/>
        <v>#DIV/0!</v>
      </c>
    </row>
    <row r="502" ht="24.95" customHeight="1" spans="1:9">
      <c r="A502" s="26">
        <v>2069902</v>
      </c>
      <c r="B502" s="26" t="s">
        <v>338</v>
      </c>
      <c r="C502" s="28">
        <f t="shared" si="24"/>
        <v>7</v>
      </c>
      <c r="D502" s="28" t="str">
        <f t="shared" si="23"/>
        <v>20699</v>
      </c>
      <c r="E502" s="30">
        <v>0</v>
      </c>
      <c r="F502" s="30">
        <f>SUMIF([3]表三汇总表!$A$10:$A$607,A502,[3]表三汇总表!$D$10:$D$607)/10000</f>
        <v>0</v>
      </c>
      <c r="G502" s="25" t="e">
        <f t="shared" si="25"/>
        <v>#DIV/0!</v>
      </c>
      <c r="I502" s="4"/>
    </row>
    <row r="503" ht="24.95" customHeight="1" spans="1:9">
      <c r="A503" s="26">
        <v>2069903</v>
      </c>
      <c r="B503" s="26" t="s">
        <v>339</v>
      </c>
      <c r="C503" s="28">
        <f t="shared" si="24"/>
        <v>7</v>
      </c>
      <c r="D503" s="28" t="str">
        <f t="shared" si="23"/>
        <v>20699</v>
      </c>
      <c r="E503" s="30">
        <v>0</v>
      </c>
      <c r="F503" s="30">
        <f>SUMIF([3]表三汇总表!$A$10:$A$607,A503,[3]表三汇总表!$D$10:$D$607)/10000</f>
        <v>0</v>
      </c>
      <c r="G503" s="25" t="e">
        <f t="shared" si="25"/>
        <v>#DIV/0!</v>
      </c>
      <c r="I503" s="4"/>
    </row>
    <row r="504" s="4" customFormat="1" ht="24.95" customHeight="1" spans="1:7">
      <c r="A504" s="26">
        <v>2069999</v>
      </c>
      <c r="B504" s="26" t="s">
        <v>340</v>
      </c>
      <c r="C504" s="28">
        <f t="shared" si="24"/>
        <v>7</v>
      </c>
      <c r="D504" s="28" t="str">
        <f t="shared" si="23"/>
        <v>20699</v>
      </c>
      <c r="E504" s="30">
        <v>15000</v>
      </c>
      <c r="F504" s="30">
        <f>SUMIF([3]表三汇总表!$A$10:$A$607,A504,[3]表三汇总表!$D$10:$D$607)/10000</f>
        <v>15000</v>
      </c>
      <c r="G504" s="25">
        <f t="shared" si="25"/>
        <v>0</v>
      </c>
    </row>
    <row r="505" s="4" customFormat="1" ht="24.95" customHeight="1" spans="1:7">
      <c r="A505" s="26">
        <v>207</v>
      </c>
      <c r="B505" s="27" t="s">
        <v>341</v>
      </c>
      <c r="C505" s="28">
        <f t="shared" si="24"/>
        <v>3</v>
      </c>
      <c r="D505" s="28"/>
      <c r="E505" s="30">
        <v>3984</v>
      </c>
      <c r="F505" s="30">
        <f>SUM(F506,F522,F530,F541,F550,F558)</f>
        <v>3464.615956</v>
      </c>
      <c r="G505" s="25">
        <f t="shared" si="25"/>
        <v>-13.0367480923695</v>
      </c>
    </row>
    <row r="506" ht="24.95" customHeight="1" spans="1:9">
      <c r="A506" s="26">
        <v>20701</v>
      </c>
      <c r="B506" s="27" t="s">
        <v>342</v>
      </c>
      <c r="C506" s="28">
        <f t="shared" si="24"/>
        <v>5</v>
      </c>
      <c r="D506" s="28" t="str">
        <f t="shared" ref="D506:D561" si="26">IF(C506=5,"",MID(A506,1,5))</f>
        <v/>
      </c>
      <c r="E506" s="30">
        <v>1174</v>
      </c>
      <c r="F506" s="30">
        <f>SUM(F507:F521)</f>
        <v>1168.305492</v>
      </c>
      <c r="G506" s="25">
        <f t="shared" si="25"/>
        <v>-0.485051788756392</v>
      </c>
      <c r="I506" s="4"/>
    </row>
    <row r="507" ht="24.95" customHeight="1" spans="1:9">
      <c r="A507" s="26">
        <v>2070101</v>
      </c>
      <c r="B507" s="26" t="s">
        <v>10</v>
      </c>
      <c r="C507" s="28">
        <f t="shared" si="24"/>
        <v>7</v>
      </c>
      <c r="D507" s="28" t="str">
        <f t="shared" si="26"/>
        <v>20701</v>
      </c>
      <c r="E507" s="30">
        <v>0</v>
      </c>
      <c r="F507" s="30">
        <f>SUMIF([3]表三汇总表!$A$10:$A$607,A507,[3]表三汇总表!$D$10:$D$607)/10000</f>
        <v>0</v>
      </c>
      <c r="G507" s="25" t="e">
        <f t="shared" si="25"/>
        <v>#DIV/0!</v>
      </c>
      <c r="I507" s="4"/>
    </row>
    <row r="508" s="4" customFormat="1" ht="24.95" customHeight="1" spans="1:7">
      <c r="A508" s="26">
        <v>2070102</v>
      </c>
      <c r="B508" s="26" t="s">
        <v>11</v>
      </c>
      <c r="C508" s="28">
        <f t="shared" si="24"/>
        <v>7</v>
      </c>
      <c r="D508" s="28" t="str">
        <f t="shared" si="26"/>
        <v>20701</v>
      </c>
      <c r="E508" s="30">
        <v>1113</v>
      </c>
      <c r="F508" s="30">
        <f>SUMIF([3]表三汇总表!$A$10:$A$607,A508,[3]表三汇总表!$D$10:$D$607)/10000</f>
        <v>1035.142936</v>
      </c>
      <c r="G508" s="25">
        <f t="shared" si="25"/>
        <v>-6.99524384546272</v>
      </c>
    </row>
    <row r="509" ht="24.95" customHeight="1" spans="1:9">
      <c r="A509" s="26">
        <v>2070103</v>
      </c>
      <c r="B509" s="26" t="s">
        <v>12</v>
      </c>
      <c r="C509" s="28">
        <f t="shared" si="24"/>
        <v>7</v>
      </c>
      <c r="D509" s="28" t="str">
        <f t="shared" si="26"/>
        <v>20701</v>
      </c>
      <c r="E509" s="30">
        <v>0</v>
      </c>
      <c r="F509" s="30">
        <f>SUMIF([3]表三汇总表!$A$10:$A$607,A509,[3]表三汇总表!$D$10:$D$607)/10000</f>
        <v>0</v>
      </c>
      <c r="G509" s="25" t="e">
        <f t="shared" si="25"/>
        <v>#DIV/0!</v>
      </c>
      <c r="I509" s="4"/>
    </row>
    <row r="510" ht="24.95" customHeight="1" spans="1:9">
      <c r="A510" s="26">
        <v>2070104</v>
      </c>
      <c r="B510" s="26" t="s">
        <v>343</v>
      </c>
      <c r="C510" s="28">
        <f t="shared" si="24"/>
        <v>7</v>
      </c>
      <c r="D510" s="28" t="str">
        <f t="shared" si="26"/>
        <v>20701</v>
      </c>
      <c r="E510" s="30">
        <v>61</v>
      </c>
      <c r="F510" s="30">
        <f>SUMIF([3]表三汇总表!$A$10:$A$607,A510,[3]表三汇总表!$D$10:$D$607)/10000</f>
        <v>133.162556</v>
      </c>
      <c r="G510" s="25">
        <f t="shared" si="25"/>
        <v>118.299272131148</v>
      </c>
      <c r="I510" s="4"/>
    </row>
    <row r="511" ht="24.95" customHeight="1" spans="1:9">
      <c r="A511" s="26">
        <v>2070105</v>
      </c>
      <c r="B511" s="26" t="s">
        <v>344</v>
      </c>
      <c r="C511" s="28">
        <f t="shared" si="24"/>
        <v>7</v>
      </c>
      <c r="D511" s="28" t="str">
        <f t="shared" si="26"/>
        <v>20701</v>
      </c>
      <c r="E511" s="30">
        <v>0</v>
      </c>
      <c r="F511" s="30">
        <f>SUMIF([3]表三汇总表!$A$10:$A$607,A511,[3]表三汇总表!$D$10:$D$607)/10000</f>
        <v>0</v>
      </c>
      <c r="G511" s="25" t="e">
        <f t="shared" si="25"/>
        <v>#DIV/0!</v>
      </c>
      <c r="I511" s="4"/>
    </row>
    <row r="512" ht="24.95" customHeight="1" spans="1:9">
      <c r="A512" s="26">
        <v>2070106</v>
      </c>
      <c r="B512" s="26" t="s">
        <v>345</v>
      </c>
      <c r="C512" s="28">
        <f t="shared" si="24"/>
        <v>7</v>
      </c>
      <c r="D512" s="28" t="str">
        <f t="shared" si="26"/>
        <v>20701</v>
      </c>
      <c r="E512" s="30">
        <v>0</v>
      </c>
      <c r="F512" s="30">
        <f>SUMIF([3]表三汇总表!$A$10:$A$607,A512,[3]表三汇总表!$D$10:$D$607)/10000</f>
        <v>0</v>
      </c>
      <c r="G512" s="25" t="e">
        <f t="shared" si="25"/>
        <v>#DIV/0!</v>
      </c>
      <c r="I512" s="4"/>
    </row>
    <row r="513" ht="24.95" customHeight="1" spans="1:9">
      <c r="A513" s="26">
        <v>2070107</v>
      </c>
      <c r="B513" s="26" t="s">
        <v>346</v>
      </c>
      <c r="C513" s="28">
        <f t="shared" si="24"/>
        <v>7</v>
      </c>
      <c r="D513" s="28" t="str">
        <f t="shared" si="26"/>
        <v>20701</v>
      </c>
      <c r="E513" s="30">
        <v>0</v>
      </c>
      <c r="F513" s="30">
        <f>SUMIF([3]表三汇总表!$A$10:$A$607,A513,[3]表三汇总表!$D$10:$D$607)/10000</f>
        <v>0</v>
      </c>
      <c r="G513" s="25" t="e">
        <f t="shared" si="25"/>
        <v>#DIV/0!</v>
      </c>
      <c r="I513" s="4"/>
    </row>
    <row r="514" s="4" customFormat="1" ht="24.95" customHeight="1" spans="1:7">
      <c r="A514" s="26">
        <v>2070108</v>
      </c>
      <c r="B514" s="26" t="s">
        <v>347</v>
      </c>
      <c r="C514" s="28">
        <f t="shared" si="24"/>
        <v>7</v>
      </c>
      <c r="D514" s="28" t="str">
        <f t="shared" si="26"/>
        <v>20701</v>
      </c>
      <c r="E514" s="30">
        <v>0</v>
      </c>
      <c r="F514" s="30">
        <f>SUMIF([3]表三汇总表!$A$10:$A$607,A514,[3]表三汇总表!$D$10:$D$607)/10000</f>
        <v>0</v>
      </c>
      <c r="G514" s="25" t="e">
        <f t="shared" si="25"/>
        <v>#DIV/0!</v>
      </c>
    </row>
    <row r="515" s="4" customFormat="1" ht="24.95" customHeight="1" spans="1:7">
      <c r="A515" s="26">
        <v>2070109</v>
      </c>
      <c r="B515" s="26" t="s">
        <v>348</v>
      </c>
      <c r="C515" s="28">
        <f t="shared" si="24"/>
        <v>7</v>
      </c>
      <c r="D515" s="28" t="str">
        <f t="shared" si="26"/>
        <v>20701</v>
      </c>
      <c r="E515" s="30">
        <v>0</v>
      </c>
      <c r="F515" s="30">
        <f>SUMIF([3]表三汇总表!$A$10:$A$607,A515,[3]表三汇总表!$D$10:$D$607)/10000</f>
        <v>0</v>
      </c>
      <c r="G515" s="25" t="e">
        <f t="shared" si="25"/>
        <v>#DIV/0!</v>
      </c>
    </row>
    <row r="516" ht="24.95" customHeight="1" spans="1:9">
      <c r="A516" s="26">
        <v>2070110</v>
      </c>
      <c r="B516" s="26" t="s">
        <v>349</v>
      </c>
      <c r="C516" s="28">
        <f t="shared" si="24"/>
        <v>7</v>
      </c>
      <c r="D516" s="28" t="str">
        <f t="shared" si="26"/>
        <v>20701</v>
      </c>
      <c r="E516" s="30">
        <v>0</v>
      </c>
      <c r="F516" s="30">
        <f>SUMIF([3]表三汇总表!$A$10:$A$607,A516,[3]表三汇总表!$D$10:$D$607)/10000</f>
        <v>0</v>
      </c>
      <c r="G516" s="25" t="e">
        <f t="shared" si="25"/>
        <v>#DIV/0!</v>
      </c>
      <c r="I516" s="4"/>
    </row>
    <row r="517" s="4" customFormat="1" ht="24.95" customHeight="1" spans="1:7">
      <c r="A517" s="26">
        <v>2070111</v>
      </c>
      <c r="B517" s="26" t="s">
        <v>350</v>
      </c>
      <c r="C517" s="28">
        <f t="shared" si="24"/>
        <v>7</v>
      </c>
      <c r="D517" s="28" t="str">
        <f t="shared" si="26"/>
        <v>20701</v>
      </c>
      <c r="E517" s="30">
        <v>0</v>
      </c>
      <c r="F517" s="30">
        <f>SUMIF([3]表三汇总表!$A$10:$A$607,A517,[3]表三汇总表!$D$10:$D$607)/10000</f>
        <v>0</v>
      </c>
      <c r="G517" s="25" t="e">
        <f t="shared" si="25"/>
        <v>#DIV/0!</v>
      </c>
    </row>
    <row r="518" s="4" customFormat="1" ht="24.95" customHeight="1" spans="1:7">
      <c r="A518" s="26">
        <v>2070112</v>
      </c>
      <c r="B518" s="26" t="s">
        <v>351</v>
      </c>
      <c r="C518" s="28">
        <f t="shared" ref="C518:C581" si="27">LEN(A518)</f>
        <v>7</v>
      </c>
      <c r="D518" s="28" t="str">
        <f t="shared" si="26"/>
        <v>20701</v>
      </c>
      <c r="E518" s="30">
        <v>0</v>
      </c>
      <c r="F518" s="30">
        <f>SUMIF([3]表三汇总表!$A$10:$A$607,A518,[3]表三汇总表!$D$10:$D$607)/10000</f>
        <v>0</v>
      </c>
      <c r="G518" s="25" t="e">
        <f t="shared" si="25"/>
        <v>#DIV/0!</v>
      </c>
    </row>
    <row r="519" ht="24.95" customHeight="1" spans="1:9">
      <c r="A519" s="26">
        <v>2070113</v>
      </c>
      <c r="B519" s="26" t="s">
        <v>352</v>
      </c>
      <c r="C519" s="28">
        <f t="shared" si="27"/>
        <v>7</v>
      </c>
      <c r="D519" s="28" t="str">
        <f t="shared" si="26"/>
        <v>20701</v>
      </c>
      <c r="E519" s="30">
        <v>0</v>
      </c>
      <c r="F519" s="30">
        <f>SUMIF([3]表三汇总表!$A$10:$A$607,A519,[3]表三汇总表!$D$10:$D$607)/10000</f>
        <v>0</v>
      </c>
      <c r="G519" s="25" t="e">
        <f t="shared" ref="G519:G582" si="28">(F519-E519)/E519*100</f>
        <v>#DIV/0!</v>
      </c>
      <c r="I519" s="4"/>
    </row>
    <row r="520" ht="24.95" customHeight="1" spans="1:9">
      <c r="A520" s="26">
        <v>2070114</v>
      </c>
      <c r="B520" s="26" t="s">
        <v>353</v>
      </c>
      <c r="C520" s="28">
        <f t="shared" si="27"/>
        <v>7</v>
      </c>
      <c r="D520" s="28" t="str">
        <f t="shared" si="26"/>
        <v>20701</v>
      </c>
      <c r="E520" s="30">
        <v>0</v>
      </c>
      <c r="F520" s="30">
        <f>SUMIF([3]表三汇总表!$A$10:$A$607,A520,[3]表三汇总表!$D$10:$D$607)/10000</f>
        <v>0</v>
      </c>
      <c r="G520" s="25" t="e">
        <f t="shared" si="28"/>
        <v>#DIV/0!</v>
      </c>
      <c r="I520" s="4"/>
    </row>
    <row r="521" ht="24.95" customHeight="1" spans="1:9">
      <c r="A521" s="26">
        <v>2070199</v>
      </c>
      <c r="B521" s="26" t="s">
        <v>354</v>
      </c>
      <c r="C521" s="28">
        <f t="shared" si="27"/>
        <v>7</v>
      </c>
      <c r="D521" s="28" t="str">
        <f t="shared" si="26"/>
        <v>20701</v>
      </c>
      <c r="E521" s="30">
        <v>0</v>
      </c>
      <c r="F521" s="30">
        <f>SUMIF([3]表三汇总表!$A$10:$A$607,A521,[3]表三汇总表!$D$10:$D$607)/10000</f>
        <v>0</v>
      </c>
      <c r="G521" s="25" t="e">
        <f t="shared" si="28"/>
        <v>#DIV/0!</v>
      </c>
      <c r="I521" s="4"/>
    </row>
    <row r="522" s="4" customFormat="1" ht="24.95" customHeight="1" spans="1:7">
      <c r="A522" s="26">
        <v>20702</v>
      </c>
      <c r="B522" s="27" t="s">
        <v>355</v>
      </c>
      <c r="C522" s="28">
        <f t="shared" si="27"/>
        <v>5</v>
      </c>
      <c r="D522" s="28" t="str">
        <f t="shared" si="26"/>
        <v/>
      </c>
      <c r="E522" s="30">
        <v>0</v>
      </c>
      <c r="F522" s="30">
        <f>SUM(F523:F529)</f>
        <v>0</v>
      </c>
      <c r="G522" s="25" t="e">
        <f t="shared" si="28"/>
        <v>#DIV/0!</v>
      </c>
    </row>
    <row r="523" ht="24.95" customHeight="1" spans="1:9">
      <c r="A523" s="26">
        <v>2070201</v>
      </c>
      <c r="B523" s="26" t="s">
        <v>10</v>
      </c>
      <c r="C523" s="28">
        <f t="shared" si="27"/>
        <v>7</v>
      </c>
      <c r="D523" s="28" t="str">
        <f t="shared" si="26"/>
        <v>20702</v>
      </c>
      <c r="E523" s="30">
        <v>0</v>
      </c>
      <c r="F523" s="30">
        <f>SUMIF([3]表三汇总表!$A$10:$A$607,A523,[3]表三汇总表!$D$10:$D$607)/10000</f>
        <v>0</v>
      </c>
      <c r="G523" s="25" t="e">
        <f t="shared" si="28"/>
        <v>#DIV/0!</v>
      </c>
      <c r="I523" s="4"/>
    </row>
    <row r="524" s="4" customFormat="1" ht="24.95" customHeight="1" spans="1:7">
      <c r="A524" s="26">
        <v>2070202</v>
      </c>
      <c r="B524" s="26" t="s">
        <v>11</v>
      </c>
      <c r="C524" s="28">
        <f t="shared" si="27"/>
        <v>7</v>
      </c>
      <c r="D524" s="28" t="str">
        <f t="shared" si="26"/>
        <v>20702</v>
      </c>
      <c r="E524" s="30">
        <v>0</v>
      </c>
      <c r="F524" s="30">
        <f>SUMIF([3]表三汇总表!$A$10:$A$607,A524,[3]表三汇总表!$D$10:$D$607)/10000</f>
        <v>0</v>
      </c>
      <c r="G524" s="25" t="e">
        <f t="shared" si="28"/>
        <v>#DIV/0!</v>
      </c>
    </row>
    <row r="525" s="5" customFormat="1" ht="24.95" customHeight="1" spans="1:9">
      <c r="A525" s="26">
        <v>2070203</v>
      </c>
      <c r="B525" s="26" t="s">
        <v>12</v>
      </c>
      <c r="C525" s="28">
        <f t="shared" si="27"/>
        <v>7</v>
      </c>
      <c r="D525" s="28" t="str">
        <f t="shared" si="26"/>
        <v>20702</v>
      </c>
      <c r="E525" s="30">
        <v>0</v>
      </c>
      <c r="F525" s="30">
        <f>SUMIF([3]表三汇总表!$A$10:$A$607,A525,[3]表三汇总表!$D$10:$D$607)/10000</f>
        <v>0</v>
      </c>
      <c r="G525" s="25" t="e">
        <f t="shared" si="28"/>
        <v>#DIV/0!</v>
      </c>
      <c r="I525" s="4"/>
    </row>
    <row r="526" ht="24.95" customHeight="1" spans="1:9">
      <c r="A526" s="26">
        <v>2070204</v>
      </c>
      <c r="B526" s="26" t="s">
        <v>356</v>
      </c>
      <c r="C526" s="28">
        <f t="shared" si="27"/>
        <v>7</v>
      </c>
      <c r="D526" s="28" t="str">
        <f t="shared" si="26"/>
        <v>20702</v>
      </c>
      <c r="E526" s="30">
        <v>0</v>
      </c>
      <c r="F526" s="30">
        <f>SUMIF([3]表三汇总表!$A$10:$A$607,A526,[3]表三汇总表!$D$10:$D$607)/10000</f>
        <v>0</v>
      </c>
      <c r="G526" s="25" t="e">
        <f t="shared" si="28"/>
        <v>#DIV/0!</v>
      </c>
      <c r="I526" s="4"/>
    </row>
    <row r="527" s="4" customFormat="1" ht="24.95" customHeight="1" spans="1:7">
      <c r="A527" s="26">
        <v>2070205</v>
      </c>
      <c r="B527" s="26" t="s">
        <v>357</v>
      </c>
      <c r="C527" s="28">
        <f t="shared" si="27"/>
        <v>7</v>
      </c>
      <c r="D527" s="28" t="str">
        <f t="shared" si="26"/>
        <v>20702</v>
      </c>
      <c r="E527" s="30">
        <v>0</v>
      </c>
      <c r="F527" s="30">
        <f>SUMIF([3]表三汇总表!$A$10:$A$607,A527,[3]表三汇总表!$D$10:$D$607)/10000</f>
        <v>0</v>
      </c>
      <c r="G527" s="25" t="e">
        <f t="shared" si="28"/>
        <v>#DIV/0!</v>
      </c>
    </row>
    <row r="528" s="4" customFormat="1" ht="24.95" customHeight="1" spans="1:7">
      <c r="A528" s="26">
        <v>2070206</v>
      </c>
      <c r="B528" s="26" t="s">
        <v>358</v>
      </c>
      <c r="C528" s="28">
        <f t="shared" si="27"/>
        <v>7</v>
      </c>
      <c r="D528" s="28" t="str">
        <f t="shared" si="26"/>
        <v>20702</v>
      </c>
      <c r="E528" s="30">
        <v>0</v>
      </c>
      <c r="F528" s="30">
        <f>SUMIF([3]表三汇总表!$A$10:$A$607,A528,[3]表三汇总表!$D$10:$D$607)/10000</f>
        <v>0</v>
      </c>
      <c r="G528" s="25" t="e">
        <f t="shared" si="28"/>
        <v>#DIV/0!</v>
      </c>
    </row>
    <row r="529" ht="24.95" customHeight="1" spans="1:9">
      <c r="A529" s="26">
        <v>2070299</v>
      </c>
      <c r="B529" s="26" t="s">
        <v>359</v>
      </c>
      <c r="C529" s="28">
        <f t="shared" si="27"/>
        <v>7</v>
      </c>
      <c r="D529" s="28" t="str">
        <f t="shared" si="26"/>
        <v>20702</v>
      </c>
      <c r="E529" s="30">
        <v>0</v>
      </c>
      <c r="F529" s="30">
        <f>SUMIF([3]表三汇总表!$A$10:$A$607,A529,[3]表三汇总表!$D$10:$D$607)/10000</f>
        <v>0</v>
      </c>
      <c r="G529" s="25" t="e">
        <f t="shared" si="28"/>
        <v>#DIV/0!</v>
      </c>
      <c r="I529" s="4"/>
    </row>
    <row r="530" ht="24.95" customHeight="1" spans="1:9">
      <c r="A530" s="26">
        <v>20703</v>
      </c>
      <c r="B530" s="27" t="s">
        <v>360</v>
      </c>
      <c r="C530" s="28">
        <f t="shared" si="27"/>
        <v>5</v>
      </c>
      <c r="D530" s="28" t="str">
        <f t="shared" si="26"/>
        <v/>
      </c>
      <c r="E530" s="30">
        <v>0</v>
      </c>
      <c r="F530" s="30">
        <f>SUM(F531:F540)</f>
        <v>0</v>
      </c>
      <c r="G530" s="25" t="e">
        <f t="shared" si="28"/>
        <v>#DIV/0!</v>
      </c>
      <c r="I530" s="4"/>
    </row>
    <row r="531" s="4" customFormat="1" ht="24.95" customHeight="1" spans="1:7">
      <c r="A531" s="26">
        <v>2070301</v>
      </c>
      <c r="B531" s="26" t="s">
        <v>10</v>
      </c>
      <c r="C531" s="28">
        <f t="shared" si="27"/>
        <v>7</v>
      </c>
      <c r="D531" s="28" t="str">
        <f t="shared" si="26"/>
        <v>20703</v>
      </c>
      <c r="E531" s="30">
        <v>0</v>
      </c>
      <c r="F531" s="30">
        <f>SUMIF([3]表三汇总表!$A$10:$A$607,A531,[3]表三汇总表!$D$10:$D$607)/10000</f>
        <v>0</v>
      </c>
      <c r="G531" s="25" t="e">
        <f t="shared" si="28"/>
        <v>#DIV/0!</v>
      </c>
    </row>
    <row r="532" ht="24.95" customHeight="1" spans="1:9">
      <c r="A532" s="26">
        <v>2070302</v>
      </c>
      <c r="B532" s="26" t="s">
        <v>11</v>
      </c>
      <c r="C532" s="28">
        <f t="shared" si="27"/>
        <v>7</v>
      </c>
      <c r="D532" s="28" t="str">
        <f t="shared" si="26"/>
        <v>20703</v>
      </c>
      <c r="E532" s="30">
        <v>0</v>
      </c>
      <c r="F532" s="30">
        <f>SUMIF([3]表三汇总表!$A$10:$A$607,A532,[3]表三汇总表!$D$10:$D$607)/10000</f>
        <v>0</v>
      </c>
      <c r="G532" s="25" t="e">
        <f t="shared" si="28"/>
        <v>#DIV/0!</v>
      </c>
      <c r="I532" s="4"/>
    </row>
    <row r="533" ht="24.95" customHeight="1" spans="1:9">
      <c r="A533" s="26">
        <v>2070303</v>
      </c>
      <c r="B533" s="26" t="s">
        <v>12</v>
      </c>
      <c r="C533" s="28">
        <f t="shared" si="27"/>
        <v>7</v>
      </c>
      <c r="D533" s="28" t="str">
        <f t="shared" si="26"/>
        <v>20703</v>
      </c>
      <c r="E533" s="30">
        <v>0</v>
      </c>
      <c r="F533" s="30">
        <f>SUMIF([3]表三汇总表!$A$10:$A$607,A533,[3]表三汇总表!$D$10:$D$607)/10000</f>
        <v>0</v>
      </c>
      <c r="G533" s="25" t="e">
        <f t="shared" si="28"/>
        <v>#DIV/0!</v>
      </c>
      <c r="I533" s="4"/>
    </row>
    <row r="534" s="4" customFormat="1" ht="24.95" customHeight="1" spans="1:7">
      <c r="A534" s="26">
        <v>2070304</v>
      </c>
      <c r="B534" s="26" t="s">
        <v>361</v>
      </c>
      <c r="C534" s="28">
        <f t="shared" si="27"/>
        <v>7</v>
      </c>
      <c r="D534" s="28" t="str">
        <f t="shared" si="26"/>
        <v>20703</v>
      </c>
      <c r="E534" s="30">
        <v>0</v>
      </c>
      <c r="F534" s="30">
        <f>SUMIF([3]表三汇总表!$A$10:$A$607,A534,[3]表三汇总表!$D$10:$D$607)/10000</f>
        <v>0</v>
      </c>
      <c r="G534" s="25" t="e">
        <f t="shared" si="28"/>
        <v>#DIV/0!</v>
      </c>
    </row>
    <row r="535" s="4" customFormat="1" ht="24.95" customHeight="1" spans="1:7">
      <c r="A535" s="26">
        <v>2070305</v>
      </c>
      <c r="B535" s="26" t="s">
        <v>362</v>
      </c>
      <c r="C535" s="28">
        <f t="shared" si="27"/>
        <v>7</v>
      </c>
      <c r="D535" s="28" t="str">
        <f t="shared" si="26"/>
        <v>20703</v>
      </c>
      <c r="E535" s="30">
        <v>0</v>
      </c>
      <c r="F535" s="30">
        <f>SUMIF([3]表三汇总表!$A$10:$A$607,A535,[3]表三汇总表!$D$10:$D$607)/10000</f>
        <v>0</v>
      </c>
      <c r="G535" s="25" t="e">
        <f t="shared" si="28"/>
        <v>#DIV/0!</v>
      </c>
    </row>
    <row r="536" ht="24.95" customHeight="1" spans="1:9">
      <c r="A536" s="26">
        <v>2070306</v>
      </c>
      <c r="B536" s="26" t="s">
        <v>363</v>
      </c>
      <c r="C536" s="28">
        <f t="shared" si="27"/>
        <v>7</v>
      </c>
      <c r="D536" s="28" t="str">
        <f t="shared" si="26"/>
        <v>20703</v>
      </c>
      <c r="E536" s="30">
        <v>0</v>
      </c>
      <c r="F536" s="30">
        <f>SUMIF([3]表三汇总表!$A$10:$A$607,A536,[3]表三汇总表!$D$10:$D$607)/10000</f>
        <v>0</v>
      </c>
      <c r="G536" s="25" t="e">
        <f t="shared" si="28"/>
        <v>#DIV/0!</v>
      </c>
      <c r="I536" s="4"/>
    </row>
    <row r="537" ht="24.95" customHeight="1" spans="1:9">
      <c r="A537" s="26">
        <v>2070307</v>
      </c>
      <c r="B537" s="26" t="s">
        <v>364</v>
      </c>
      <c r="C537" s="28">
        <f t="shared" si="27"/>
        <v>7</v>
      </c>
      <c r="D537" s="28" t="str">
        <f t="shared" si="26"/>
        <v>20703</v>
      </c>
      <c r="E537" s="30">
        <v>0</v>
      </c>
      <c r="F537" s="30">
        <f>SUMIF([3]表三汇总表!$A$10:$A$607,A537,[3]表三汇总表!$D$10:$D$607)/10000</f>
        <v>0</v>
      </c>
      <c r="G537" s="25" t="e">
        <f t="shared" si="28"/>
        <v>#DIV/0!</v>
      </c>
      <c r="I537" s="4"/>
    </row>
    <row r="538" ht="24.95" customHeight="1" spans="1:9">
      <c r="A538" s="26">
        <v>2070308</v>
      </c>
      <c r="B538" s="26" t="s">
        <v>365</v>
      </c>
      <c r="C538" s="28">
        <f t="shared" si="27"/>
        <v>7</v>
      </c>
      <c r="D538" s="28" t="str">
        <f t="shared" si="26"/>
        <v>20703</v>
      </c>
      <c r="E538" s="30">
        <v>0</v>
      </c>
      <c r="F538" s="30">
        <f>SUMIF([3]表三汇总表!$A$10:$A$607,A538,[3]表三汇总表!$D$10:$D$607)/10000</f>
        <v>0</v>
      </c>
      <c r="G538" s="25" t="e">
        <f t="shared" si="28"/>
        <v>#DIV/0!</v>
      </c>
      <c r="I538" s="4"/>
    </row>
    <row r="539" ht="24.95" customHeight="1" spans="1:9">
      <c r="A539" s="26">
        <v>2070309</v>
      </c>
      <c r="B539" s="26" t="s">
        <v>366</v>
      </c>
      <c r="C539" s="28">
        <f t="shared" si="27"/>
        <v>7</v>
      </c>
      <c r="D539" s="28" t="str">
        <f t="shared" si="26"/>
        <v>20703</v>
      </c>
      <c r="E539" s="30">
        <v>0</v>
      </c>
      <c r="F539" s="30">
        <f>SUMIF([3]表三汇总表!$A$10:$A$607,A539,[3]表三汇总表!$D$10:$D$607)/10000</f>
        <v>0</v>
      </c>
      <c r="G539" s="25" t="e">
        <f t="shared" si="28"/>
        <v>#DIV/0!</v>
      </c>
      <c r="I539" s="4"/>
    </row>
    <row r="540" ht="24.95" customHeight="1" spans="1:9">
      <c r="A540" s="26">
        <v>2070399</v>
      </c>
      <c r="B540" s="26" t="s">
        <v>367</v>
      </c>
      <c r="C540" s="28">
        <f t="shared" si="27"/>
        <v>7</v>
      </c>
      <c r="D540" s="28" t="str">
        <f t="shared" si="26"/>
        <v>20703</v>
      </c>
      <c r="E540" s="30">
        <v>0</v>
      </c>
      <c r="F540" s="30">
        <f>SUMIF([3]表三汇总表!$A$10:$A$607,A540,[3]表三汇总表!$D$10:$D$607)/10000</f>
        <v>0</v>
      </c>
      <c r="G540" s="25" t="e">
        <f t="shared" si="28"/>
        <v>#DIV/0!</v>
      </c>
      <c r="I540" s="4"/>
    </row>
    <row r="541" ht="24.95" customHeight="1" spans="1:9">
      <c r="A541" s="26">
        <v>20706</v>
      </c>
      <c r="B541" s="33" t="s">
        <v>368</v>
      </c>
      <c r="C541" s="28">
        <f t="shared" si="27"/>
        <v>5</v>
      </c>
      <c r="D541" s="28" t="str">
        <f t="shared" si="26"/>
        <v/>
      </c>
      <c r="E541" s="30">
        <v>0</v>
      </c>
      <c r="F541" s="30">
        <f>SUM(F542:F549)</f>
        <v>0</v>
      </c>
      <c r="G541" s="25" t="e">
        <f t="shared" si="28"/>
        <v>#DIV/0!</v>
      </c>
      <c r="I541" s="4"/>
    </row>
    <row r="542" ht="24.95" customHeight="1" spans="1:9">
      <c r="A542" s="26">
        <v>2070601</v>
      </c>
      <c r="B542" s="34" t="s">
        <v>10</v>
      </c>
      <c r="C542" s="28">
        <f t="shared" si="27"/>
        <v>7</v>
      </c>
      <c r="D542" s="28" t="str">
        <f t="shared" si="26"/>
        <v>20706</v>
      </c>
      <c r="E542" s="30">
        <v>0</v>
      </c>
      <c r="F542" s="30">
        <f>SUMIF([3]表三汇总表!$A$10:$A$607,A542,[3]表三汇总表!$D$10:$D$607)/10000</f>
        <v>0</v>
      </c>
      <c r="G542" s="25" t="e">
        <f t="shared" si="28"/>
        <v>#DIV/0!</v>
      </c>
      <c r="I542" s="4"/>
    </row>
    <row r="543" ht="24.95" customHeight="1" spans="1:9">
      <c r="A543" s="26">
        <v>2070602</v>
      </c>
      <c r="B543" s="34" t="s">
        <v>11</v>
      </c>
      <c r="C543" s="28">
        <f t="shared" si="27"/>
        <v>7</v>
      </c>
      <c r="D543" s="28" t="str">
        <f t="shared" si="26"/>
        <v>20706</v>
      </c>
      <c r="E543" s="30">
        <v>0</v>
      </c>
      <c r="F543" s="30">
        <f>SUMIF([3]表三汇总表!$A$10:$A$607,A543,[3]表三汇总表!$D$10:$D$607)/10000</f>
        <v>0</v>
      </c>
      <c r="G543" s="25" t="e">
        <f t="shared" si="28"/>
        <v>#DIV/0!</v>
      </c>
      <c r="I543" s="4"/>
    </row>
    <row r="544" s="4" customFormat="1" ht="24.95" customHeight="1" spans="1:7">
      <c r="A544" s="26">
        <v>2070603</v>
      </c>
      <c r="B544" s="34" t="s">
        <v>12</v>
      </c>
      <c r="C544" s="28">
        <f t="shared" si="27"/>
        <v>7</v>
      </c>
      <c r="D544" s="28" t="str">
        <f t="shared" si="26"/>
        <v>20706</v>
      </c>
      <c r="E544" s="30">
        <v>0</v>
      </c>
      <c r="F544" s="30">
        <f>SUMIF([3]表三汇总表!$A$10:$A$607,A544,[3]表三汇总表!$D$10:$D$607)/10000</f>
        <v>0</v>
      </c>
      <c r="G544" s="25" t="e">
        <f t="shared" si="28"/>
        <v>#DIV/0!</v>
      </c>
    </row>
    <row r="545" s="5" customFormat="1" ht="24.95" customHeight="1" spans="1:9">
      <c r="A545" s="26">
        <v>2070604</v>
      </c>
      <c r="B545" s="34" t="s">
        <v>369</v>
      </c>
      <c r="C545" s="28">
        <f t="shared" si="27"/>
        <v>7</v>
      </c>
      <c r="D545" s="28" t="str">
        <f t="shared" si="26"/>
        <v>20706</v>
      </c>
      <c r="E545" s="30">
        <v>0</v>
      </c>
      <c r="F545" s="30">
        <f>SUMIF([3]表三汇总表!$A$10:$A$607,A545,[3]表三汇总表!$D$10:$D$607)/10000</f>
        <v>0</v>
      </c>
      <c r="G545" s="25" t="e">
        <f t="shared" si="28"/>
        <v>#DIV/0!</v>
      </c>
      <c r="I545" s="4"/>
    </row>
    <row r="546" ht="24.95" customHeight="1" spans="1:9">
      <c r="A546" s="26">
        <v>2070605</v>
      </c>
      <c r="B546" s="34" t="s">
        <v>370</v>
      </c>
      <c r="C546" s="28">
        <f t="shared" si="27"/>
        <v>7</v>
      </c>
      <c r="D546" s="28" t="str">
        <f t="shared" si="26"/>
        <v>20706</v>
      </c>
      <c r="E546" s="30">
        <v>0</v>
      </c>
      <c r="F546" s="30">
        <f>SUMIF([3]表三汇总表!$A$10:$A$607,A546,[3]表三汇总表!$D$10:$D$607)/10000</f>
        <v>0</v>
      </c>
      <c r="G546" s="25" t="e">
        <f t="shared" si="28"/>
        <v>#DIV/0!</v>
      </c>
      <c r="I546" s="4"/>
    </row>
    <row r="547" ht="24.95" customHeight="1" spans="1:9">
      <c r="A547" s="26">
        <v>2070606</v>
      </c>
      <c r="B547" s="34" t="s">
        <v>371</v>
      </c>
      <c r="C547" s="28">
        <f t="shared" si="27"/>
        <v>7</v>
      </c>
      <c r="D547" s="28" t="str">
        <f t="shared" si="26"/>
        <v>20706</v>
      </c>
      <c r="E547" s="30">
        <v>0</v>
      </c>
      <c r="F547" s="30">
        <f>SUMIF([3]表三汇总表!$A$10:$A$607,A547,[3]表三汇总表!$D$10:$D$607)/10000</f>
        <v>0</v>
      </c>
      <c r="G547" s="25" t="e">
        <f t="shared" si="28"/>
        <v>#DIV/0!</v>
      </c>
      <c r="I547" s="4"/>
    </row>
    <row r="548" s="4" customFormat="1" ht="24.95" customHeight="1" spans="1:7">
      <c r="A548" s="26">
        <v>2070607</v>
      </c>
      <c r="B548" s="34" t="s">
        <v>372</v>
      </c>
      <c r="C548" s="28">
        <f t="shared" si="27"/>
        <v>7</v>
      </c>
      <c r="D548" s="28" t="str">
        <f t="shared" si="26"/>
        <v>20706</v>
      </c>
      <c r="E548" s="30">
        <v>0</v>
      </c>
      <c r="F548" s="30">
        <f>SUMIF([3]表三汇总表!$A$10:$A$607,A548,[3]表三汇总表!$D$10:$D$607)/10000</f>
        <v>0</v>
      </c>
      <c r="G548" s="25" t="e">
        <f t="shared" si="28"/>
        <v>#DIV/0!</v>
      </c>
    </row>
    <row r="549" s="4" customFormat="1" ht="24.95" customHeight="1" spans="1:7">
      <c r="A549" s="26">
        <v>2070699</v>
      </c>
      <c r="B549" s="34" t="s">
        <v>373</v>
      </c>
      <c r="C549" s="28">
        <f t="shared" si="27"/>
        <v>7</v>
      </c>
      <c r="D549" s="28" t="str">
        <f t="shared" si="26"/>
        <v>20706</v>
      </c>
      <c r="E549" s="30">
        <v>0</v>
      </c>
      <c r="F549" s="30">
        <f>SUMIF([3]表三汇总表!$A$10:$A$607,A549,[3]表三汇总表!$D$10:$D$607)/10000</f>
        <v>0</v>
      </c>
      <c r="G549" s="25" t="e">
        <f t="shared" si="28"/>
        <v>#DIV/0!</v>
      </c>
    </row>
    <row r="550" s="5" customFormat="1" ht="24.95" customHeight="1" spans="1:9">
      <c r="A550" s="26">
        <v>20708</v>
      </c>
      <c r="B550" s="33" t="s">
        <v>374</v>
      </c>
      <c r="C550" s="28">
        <f t="shared" si="27"/>
        <v>5</v>
      </c>
      <c r="D550" s="28" t="str">
        <f t="shared" si="26"/>
        <v/>
      </c>
      <c r="E550" s="30">
        <v>710</v>
      </c>
      <c r="F550" s="30">
        <f>SUM(F551:F557)</f>
        <v>697.500764</v>
      </c>
      <c r="G550" s="25">
        <f t="shared" si="28"/>
        <v>-1.76045577464789</v>
      </c>
      <c r="I550" s="4"/>
    </row>
    <row r="551" ht="24.95" customHeight="1" spans="1:9">
      <c r="A551" s="26">
        <v>2070801</v>
      </c>
      <c r="B551" s="34" t="s">
        <v>10</v>
      </c>
      <c r="C551" s="28">
        <f t="shared" si="27"/>
        <v>7</v>
      </c>
      <c r="D551" s="28" t="str">
        <f t="shared" si="26"/>
        <v>20708</v>
      </c>
      <c r="E551" s="30">
        <v>0</v>
      </c>
      <c r="F551" s="30">
        <f>SUMIF([3]表三汇总表!$A$10:$A$607,A551,[3]表三汇总表!$D$10:$D$607)/10000</f>
        <v>0</v>
      </c>
      <c r="G551" s="25" t="e">
        <f t="shared" si="28"/>
        <v>#DIV/0!</v>
      </c>
      <c r="I551" s="4"/>
    </row>
    <row r="552" ht="24.95" customHeight="1" spans="1:9">
      <c r="A552" s="26">
        <v>2070802</v>
      </c>
      <c r="B552" s="34" t="s">
        <v>11</v>
      </c>
      <c r="C552" s="28">
        <f t="shared" si="27"/>
        <v>7</v>
      </c>
      <c r="D552" s="28" t="str">
        <f t="shared" si="26"/>
        <v>20708</v>
      </c>
      <c r="E552" s="30">
        <v>710</v>
      </c>
      <c r="F552" s="30">
        <f>SUMIF([3]表三汇总表!$A$10:$A$607,A552,[3]表三汇总表!$D$10:$D$607)/10000</f>
        <v>697.500764</v>
      </c>
      <c r="G552" s="25">
        <f t="shared" si="28"/>
        <v>-1.76045577464789</v>
      </c>
      <c r="I552" s="4"/>
    </row>
    <row r="553" ht="24.95" customHeight="1" spans="1:9">
      <c r="A553" s="26">
        <v>2070803</v>
      </c>
      <c r="B553" s="34" t="s">
        <v>12</v>
      </c>
      <c r="C553" s="28">
        <f t="shared" si="27"/>
        <v>7</v>
      </c>
      <c r="D553" s="28" t="str">
        <f t="shared" si="26"/>
        <v>20708</v>
      </c>
      <c r="E553" s="30">
        <v>0</v>
      </c>
      <c r="F553" s="30">
        <f>SUMIF([3]表三汇总表!$A$10:$A$607,A553,[3]表三汇总表!$D$10:$D$607)/10000</f>
        <v>0</v>
      </c>
      <c r="G553" s="25" t="e">
        <f t="shared" si="28"/>
        <v>#DIV/0!</v>
      </c>
      <c r="I553" s="4"/>
    </row>
    <row r="554" ht="24.95" customHeight="1" spans="1:9">
      <c r="A554" s="26">
        <v>2070806</v>
      </c>
      <c r="B554" s="34" t="s">
        <v>375</v>
      </c>
      <c r="C554" s="28">
        <f t="shared" si="27"/>
        <v>7</v>
      </c>
      <c r="D554" s="28" t="str">
        <f t="shared" si="26"/>
        <v>20708</v>
      </c>
      <c r="E554" s="30">
        <v>0</v>
      </c>
      <c r="F554" s="30">
        <f>SUMIF([3]表三汇总表!$A$10:$A$607,A554,[3]表三汇总表!$D$10:$D$607)/10000</f>
        <v>0</v>
      </c>
      <c r="G554" s="25" t="e">
        <f t="shared" si="28"/>
        <v>#DIV/0!</v>
      </c>
      <c r="I554" s="4"/>
    </row>
    <row r="555" ht="24.95" customHeight="1" spans="1:9">
      <c r="A555" s="26">
        <v>2070807</v>
      </c>
      <c r="B555" s="34" t="s">
        <v>376</v>
      </c>
      <c r="C555" s="28">
        <f t="shared" si="27"/>
        <v>7</v>
      </c>
      <c r="D555" s="28" t="str">
        <f t="shared" si="26"/>
        <v>20708</v>
      </c>
      <c r="E555" s="30">
        <v>0</v>
      </c>
      <c r="F555" s="30">
        <f>SUMIF([3]表三汇总表!$A$10:$A$607,A555,[3]表三汇总表!$D$10:$D$607)/10000</f>
        <v>0</v>
      </c>
      <c r="G555" s="25" t="e">
        <f t="shared" si="28"/>
        <v>#DIV/0!</v>
      </c>
      <c r="I555" s="4"/>
    </row>
    <row r="556" ht="24.95" customHeight="1" spans="1:9">
      <c r="A556" s="26">
        <v>2070808</v>
      </c>
      <c r="B556" s="34" t="s">
        <v>377</v>
      </c>
      <c r="C556" s="28">
        <f t="shared" si="27"/>
        <v>7</v>
      </c>
      <c r="D556" s="28" t="str">
        <f t="shared" si="26"/>
        <v>20708</v>
      </c>
      <c r="E556" s="30">
        <v>0</v>
      </c>
      <c r="F556" s="30">
        <f>SUMIF([3]表三汇总表!$A$10:$A$607,A556,[3]表三汇总表!$D$10:$D$607)/10000</f>
        <v>0</v>
      </c>
      <c r="G556" s="25" t="e">
        <f t="shared" si="28"/>
        <v>#DIV/0!</v>
      </c>
      <c r="I556" s="4"/>
    </row>
    <row r="557" ht="24.95" customHeight="1" spans="1:9">
      <c r="A557" s="26">
        <v>2070899</v>
      </c>
      <c r="B557" s="34" t="s">
        <v>378</v>
      </c>
      <c r="C557" s="28">
        <f t="shared" si="27"/>
        <v>7</v>
      </c>
      <c r="D557" s="28" t="str">
        <f t="shared" si="26"/>
        <v>20708</v>
      </c>
      <c r="E557" s="30">
        <v>0</v>
      </c>
      <c r="F557" s="30">
        <f>SUMIF([3]表三汇总表!$A$10:$A$607,A557,[3]表三汇总表!$D$10:$D$607)/10000</f>
        <v>0</v>
      </c>
      <c r="G557" s="25" t="e">
        <f t="shared" si="28"/>
        <v>#DIV/0!</v>
      </c>
      <c r="I557" s="4"/>
    </row>
    <row r="558" s="5" customFormat="1" ht="24.95" customHeight="1" spans="1:9">
      <c r="A558" s="26">
        <v>20799</v>
      </c>
      <c r="B558" s="27" t="s">
        <v>379</v>
      </c>
      <c r="C558" s="28">
        <f t="shared" si="27"/>
        <v>5</v>
      </c>
      <c r="D558" s="28" t="str">
        <f t="shared" si="26"/>
        <v/>
      </c>
      <c r="E558" s="30">
        <v>2100</v>
      </c>
      <c r="F558" s="30">
        <f>SUM(F559:F561)</f>
        <v>1598.8097</v>
      </c>
      <c r="G558" s="25">
        <f t="shared" si="28"/>
        <v>-23.8662047619048</v>
      </c>
      <c r="I558" s="4"/>
    </row>
    <row r="559" s="5" customFormat="1" ht="24.95" customHeight="1" spans="1:9">
      <c r="A559" s="26">
        <v>2079902</v>
      </c>
      <c r="B559" s="26" t="s">
        <v>380</v>
      </c>
      <c r="C559" s="28">
        <f t="shared" si="27"/>
        <v>7</v>
      </c>
      <c r="D559" s="28" t="str">
        <f t="shared" si="26"/>
        <v>20799</v>
      </c>
      <c r="E559" s="30">
        <v>0</v>
      </c>
      <c r="F559" s="30">
        <f>SUMIF([3]表三汇总表!$A$10:$A$607,A559,[3]表三汇总表!$D$10:$D$607)/10000</f>
        <v>0</v>
      </c>
      <c r="G559" s="25" t="e">
        <f t="shared" si="28"/>
        <v>#DIV/0!</v>
      </c>
      <c r="I559" s="4"/>
    </row>
    <row r="560" s="4" customFormat="1" ht="24.95" customHeight="1" spans="1:7">
      <c r="A560" s="26">
        <v>2079903</v>
      </c>
      <c r="B560" s="26" t="s">
        <v>381</v>
      </c>
      <c r="C560" s="28">
        <f t="shared" si="27"/>
        <v>7</v>
      </c>
      <c r="D560" s="28" t="str">
        <f t="shared" si="26"/>
        <v>20799</v>
      </c>
      <c r="E560" s="30">
        <v>0</v>
      </c>
      <c r="F560" s="30">
        <f>SUMIF([3]表三汇总表!$A$10:$A$607,A560,[3]表三汇总表!$D$10:$D$607)/10000</f>
        <v>0</v>
      </c>
      <c r="G560" s="25" t="e">
        <f t="shared" si="28"/>
        <v>#DIV/0!</v>
      </c>
    </row>
    <row r="561" s="5" customFormat="1" ht="24.95" customHeight="1" spans="1:9">
      <c r="A561" s="26">
        <v>2079999</v>
      </c>
      <c r="B561" s="26" t="s">
        <v>382</v>
      </c>
      <c r="C561" s="28">
        <f t="shared" si="27"/>
        <v>7</v>
      </c>
      <c r="D561" s="28" t="str">
        <f t="shared" si="26"/>
        <v>20799</v>
      </c>
      <c r="E561" s="30">
        <v>2100</v>
      </c>
      <c r="F561" s="30">
        <f>SUMIF([3]表三汇总表!$A$10:$A$607,A561,[3]表三汇总表!$D$10:$D$607)/10000</f>
        <v>1598.8097</v>
      </c>
      <c r="G561" s="25">
        <f t="shared" si="28"/>
        <v>-23.8662047619048</v>
      </c>
      <c r="I561" s="4"/>
    </row>
    <row r="562" s="5" customFormat="1" ht="24.95" customHeight="1" spans="1:7">
      <c r="A562" s="26">
        <v>208</v>
      </c>
      <c r="B562" s="27" t="s">
        <v>383</v>
      </c>
      <c r="C562" s="28">
        <f t="shared" si="27"/>
        <v>3</v>
      </c>
      <c r="D562" s="28"/>
      <c r="E562" s="30">
        <v>31043</v>
      </c>
      <c r="F562" s="30">
        <f>F563+F582+F590+F592+F601+F605+F615+F624+F631+F639+F648+F654+F657+F660+F663+F666+F669+F673+F677+F686+F689</f>
        <v>26434.284681</v>
      </c>
      <c r="G562" s="25">
        <f t="shared" si="28"/>
        <v>-14.8462304513095</v>
      </c>
    </row>
    <row r="563" s="4" customFormat="1" ht="24.95" customHeight="1" spans="1:7">
      <c r="A563" s="26">
        <v>20801</v>
      </c>
      <c r="B563" s="27" t="s">
        <v>384</v>
      </c>
      <c r="C563" s="28">
        <f t="shared" si="27"/>
        <v>5</v>
      </c>
      <c r="D563" s="28" t="str">
        <f t="shared" ref="D563:D626" si="29">IF(C563=5,"",MID(A563,1,5))</f>
        <v/>
      </c>
      <c r="E563" s="29">
        <v>2519</v>
      </c>
      <c r="F563" s="29">
        <f>SUM(F564:F581)</f>
        <v>2134.667226</v>
      </c>
      <c r="G563" s="25">
        <f t="shared" si="28"/>
        <v>-15.2573550615324</v>
      </c>
    </row>
    <row r="564" s="4" customFormat="1" ht="24.95" customHeight="1" spans="1:7">
      <c r="A564" s="26">
        <v>2080101</v>
      </c>
      <c r="B564" s="26" t="s">
        <v>10</v>
      </c>
      <c r="C564" s="28">
        <f t="shared" si="27"/>
        <v>7</v>
      </c>
      <c r="D564" s="28" t="str">
        <f t="shared" si="29"/>
        <v>20801</v>
      </c>
      <c r="E564" s="30">
        <v>735</v>
      </c>
      <c r="F564" s="30">
        <f>SUMIF([3]表三汇总表!$A$10:$A$607,A564,[3]表三汇总表!$D$10:$D$607)/10000</f>
        <v>761.62892</v>
      </c>
      <c r="G564" s="25">
        <f t="shared" si="28"/>
        <v>3.62298231292515</v>
      </c>
    </row>
    <row r="565" ht="24.95" customHeight="1" spans="1:9">
      <c r="A565" s="26">
        <v>2080102</v>
      </c>
      <c r="B565" s="26" t="s">
        <v>11</v>
      </c>
      <c r="C565" s="28">
        <f t="shared" si="27"/>
        <v>7</v>
      </c>
      <c r="D565" s="28" t="str">
        <f t="shared" si="29"/>
        <v>20801</v>
      </c>
      <c r="E565" s="30">
        <v>0</v>
      </c>
      <c r="F565" s="30">
        <f>SUMIF([3]表三汇总表!$A$10:$A$607,A565,[3]表三汇总表!$D$10:$D$607)/10000</f>
        <v>0</v>
      </c>
      <c r="G565" s="25" t="e">
        <f t="shared" si="28"/>
        <v>#DIV/0!</v>
      </c>
      <c r="I565" s="4"/>
    </row>
    <row r="566" ht="24.95" customHeight="1" spans="1:9">
      <c r="A566" s="26">
        <v>2080103</v>
      </c>
      <c r="B566" s="26" t="s">
        <v>12</v>
      </c>
      <c r="C566" s="28">
        <f t="shared" si="27"/>
        <v>7</v>
      </c>
      <c r="D566" s="28" t="str">
        <f t="shared" si="29"/>
        <v>20801</v>
      </c>
      <c r="E566" s="30">
        <v>0</v>
      </c>
      <c r="F566" s="30">
        <f>SUMIF([3]表三汇总表!$A$10:$A$607,A566,[3]表三汇总表!$D$10:$D$607)/10000</f>
        <v>0</v>
      </c>
      <c r="G566" s="25" t="e">
        <f t="shared" si="28"/>
        <v>#DIV/0!</v>
      </c>
      <c r="I566" s="4"/>
    </row>
    <row r="567" s="4" customFormat="1" ht="24.95" customHeight="1" spans="1:7">
      <c r="A567" s="26">
        <v>2080104</v>
      </c>
      <c r="B567" s="26" t="s">
        <v>385</v>
      </c>
      <c r="C567" s="28">
        <f t="shared" si="27"/>
        <v>7</v>
      </c>
      <c r="D567" s="28" t="str">
        <f t="shared" si="29"/>
        <v>20801</v>
      </c>
      <c r="E567" s="30">
        <v>0</v>
      </c>
      <c r="F567" s="30">
        <f>SUMIF([3]表三汇总表!$A$10:$A$607,A567,[3]表三汇总表!$D$10:$D$607)/10000</f>
        <v>0</v>
      </c>
      <c r="G567" s="25" t="e">
        <f t="shared" si="28"/>
        <v>#DIV/0!</v>
      </c>
    </row>
    <row r="568" s="5" customFormat="1" ht="24.95" customHeight="1" spans="1:9">
      <c r="A568" s="26">
        <v>2080105</v>
      </c>
      <c r="B568" s="26" t="s">
        <v>386</v>
      </c>
      <c r="C568" s="28">
        <f t="shared" si="27"/>
        <v>7</v>
      </c>
      <c r="D568" s="28" t="str">
        <f t="shared" si="29"/>
        <v>20801</v>
      </c>
      <c r="E568" s="30">
        <v>0</v>
      </c>
      <c r="F568" s="30">
        <f>SUMIF([3]表三汇总表!$A$10:$A$607,A568,[3]表三汇总表!$D$10:$D$607)/10000</f>
        <v>0</v>
      </c>
      <c r="G568" s="25" t="e">
        <f t="shared" si="28"/>
        <v>#DIV/0!</v>
      </c>
      <c r="I568" s="4"/>
    </row>
    <row r="569" ht="24.95" customHeight="1" spans="1:9">
      <c r="A569" s="26">
        <v>2080106</v>
      </c>
      <c r="B569" s="26" t="s">
        <v>387</v>
      </c>
      <c r="C569" s="28">
        <f t="shared" si="27"/>
        <v>7</v>
      </c>
      <c r="D569" s="28" t="str">
        <f t="shared" si="29"/>
        <v>20801</v>
      </c>
      <c r="E569" s="30">
        <v>1139</v>
      </c>
      <c r="F569" s="30">
        <f>SUMIF([3]表三汇总表!$A$10:$A$607,A569,[3]表三汇总表!$D$10:$D$607)/10000</f>
        <v>736.580462</v>
      </c>
      <c r="G569" s="25">
        <f t="shared" si="28"/>
        <v>-35.3309515364355</v>
      </c>
      <c r="I569" s="4"/>
    </row>
    <row r="570" s="4" customFormat="1" ht="22.5" customHeight="1" spans="1:7">
      <c r="A570" s="26">
        <v>2080107</v>
      </c>
      <c r="B570" s="26" t="s">
        <v>388</v>
      </c>
      <c r="C570" s="28">
        <f t="shared" si="27"/>
        <v>7</v>
      </c>
      <c r="D570" s="28" t="str">
        <f t="shared" si="29"/>
        <v>20801</v>
      </c>
      <c r="E570" s="30">
        <v>0</v>
      </c>
      <c r="F570" s="30">
        <f>SUMIF([3]表三汇总表!$A$10:$A$607,A570,[3]表三汇总表!$D$10:$D$607)/10000</f>
        <v>0</v>
      </c>
      <c r="G570" s="25" t="e">
        <f t="shared" si="28"/>
        <v>#DIV/0!</v>
      </c>
    </row>
    <row r="571" s="5" customFormat="1" ht="24.95" customHeight="1" spans="1:9">
      <c r="A571" s="26">
        <v>2080108</v>
      </c>
      <c r="B571" s="26" t="s">
        <v>51</v>
      </c>
      <c r="C571" s="28">
        <f t="shared" si="27"/>
        <v>7</v>
      </c>
      <c r="D571" s="28" t="str">
        <f t="shared" si="29"/>
        <v>20801</v>
      </c>
      <c r="E571" s="30">
        <v>0</v>
      </c>
      <c r="F571" s="30">
        <f>SUMIF([3]表三汇总表!$A$10:$A$607,A571,[3]表三汇总表!$D$10:$D$607)/10000</f>
        <v>0</v>
      </c>
      <c r="G571" s="25" t="e">
        <f t="shared" si="28"/>
        <v>#DIV/0!</v>
      </c>
      <c r="I571" s="4"/>
    </row>
    <row r="572" s="4" customFormat="1" ht="24.95" customHeight="1" spans="1:7">
      <c r="A572" s="26">
        <v>2080109</v>
      </c>
      <c r="B572" s="26" t="s">
        <v>389</v>
      </c>
      <c r="C572" s="28">
        <f t="shared" si="27"/>
        <v>7</v>
      </c>
      <c r="D572" s="28" t="str">
        <f t="shared" si="29"/>
        <v>20801</v>
      </c>
      <c r="E572" s="30">
        <v>645</v>
      </c>
      <c r="F572" s="30">
        <f>SUMIF([3]表三汇总表!$A$10:$A$607,A572,[3]表三汇总表!$D$10:$D$607)/10000</f>
        <v>636.457844</v>
      </c>
      <c r="G572" s="25">
        <f t="shared" si="28"/>
        <v>-1.32436527131784</v>
      </c>
    </row>
    <row r="573" s="4" customFormat="1" ht="24.95" customHeight="1" spans="1:7">
      <c r="A573" s="26">
        <v>2080110</v>
      </c>
      <c r="B573" s="26" t="s">
        <v>390</v>
      </c>
      <c r="C573" s="28">
        <f t="shared" si="27"/>
        <v>7</v>
      </c>
      <c r="D573" s="28" t="str">
        <f t="shared" si="29"/>
        <v>20801</v>
      </c>
      <c r="E573" s="30">
        <v>0</v>
      </c>
      <c r="F573" s="30">
        <f>SUMIF([3]表三汇总表!$A$10:$A$607,A573,[3]表三汇总表!$D$10:$D$607)/10000</f>
        <v>0</v>
      </c>
      <c r="G573" s="25" t="e">
        <f t="shared" si="28"/>
        <v>#DIV/0!</v>
      </c>
    </row>
    <row r="574" ht="21" customHeight="1" spans="1:9">
      <c r="A574" s="26">
        <v>2080111</v>
      </c>
      <c r="B574" s="26" t="s">
        <v>391</v>
      </c>
      <c r="C574" s="28">
        <f t="shared" si="27"/>
        <v>7</v>
      </c>
      <c r="D574" s="28" t="str">
        <f t="shared" si="29"/>
        <v>20801</v>
      </c>
      <c r="E574" s="30">
        <v>0</v>
      </c>
      <c r="F574" s="30">
        <f>SUMIF([3]表三汇总表!$A$10:$A$607,A574,[3]表三汇总表!$D$10:$D$607)/10000</f>
        <v>0</v>
      </c>
      <c r="G574" s="25" t="e">
        <f t="shared" si="28"/>
        <v>#DIV/0!</v>
      </c>
      <c r="I574" s="4"/>
    </row>
    <row r="575" ht="21" customHeight="1" spans="1:9">
      <c r="A575" s="26">
        <v>2080112</v>
      </c>
      <c r="B575" s="26" t="s">
        <v>392</v>
      </c>
      <c r="C575" s="28">
        <f t="shared" si="27"/>
        <v>7</v>
      </c>
      <c r="D575" s="28" t="str">
        <f t="shared" si="29"/>
        <v>20801</v>
      </c>
      <c r="E575" s="30">
        <v>0</v>
      </c>
      <c r="F575" s="30">
        <f>SUMIF([3]表三汇总表!$A$10:$A$607,A575,[3]表三汇总表!$D$10:$D$607)/10000</f>
        <v>0</v>
      </c>
      <c r="G575" s="25" t="e">
        <f t="shared" si="28"/>
        <v>#DIV/0!</v>
      </c>
      <c r="I575" s="4"/>
    </row>
    <row r="576" ht="21" customHeight="1" spans="1:9">
      <c r="A576" s="26">
        <v>2080113</v>
      </c>
      <c r="B576" s="26" t="s">
        <v>393</v>
      </c>
      <c r="C576" s="28">
        <f t="shared" si="27"/>
        <v>7</v>
      </c>
      <c r="D576" s="28" t="str">
        <f t="shared" si="29"/>
        <v>20801</v>
      </c>
      <c r="E576" s="30">
        <v>0</v>
      </c>
      <c r="F576" s="30">
        <f>SUMIF([3]表三汇总表!$A$10:$A$607,A576,[3]表三汇总表!$D$10:$D$607)/10000</f>
        <v>0</v>
      </c>
      <c r="G576" s="25" t="e">
        <f t="shared" si="28"/>
        <v>#DIV/0!</v>
      </c>
      <c r="I576" s="4"/>
    </row>
    <row r="577" ht="21" customHeight="1" spans="1:9">
      <c r="A577" s="26">
        <v>2080114</v>
      </c>
      <c r="B577" s="26" t="s">
        <v>394</v>
      </c>
      <c r="C577" s="28">
        <f t="shared" si="27"/>
        <v>7</v>
      </c>
      <c r="D577" s="28" t="str">
        <f t="shared" si="29"/>
        <v>20801</v>
      </c>
      <c r="E577" s="30">
        <v>0</v>
      </c>
      <c r="F577" s="30">
        <f>SUMIF([3]表三汇总表!$A$10:$A$607,A577,[3]表三汇总表!$D$10:$D$607)/10000</f>
        <v>0</v>
      </c>
      <c r="G577" s="25" t="e">
        <f t="shared" si="28"/>
        <v>#DIV/0!</v>
      </c>
      <c r="I577" s="4"/>
    </row>
    <row r="578" ht="21" customHeight="1" spans="1:9">
      <c r="A578" s="26">
        <v>2080115</v>
      </c>
      <c r="B578" s="26" t="s">
        <v>395</v>
      </c>
      <c r="C578" s="28">
        <f t="shared" si="27"/>
        <v>7</v>
      </c>
      <c r="D578" s="28" t="str">
        <f t="shared" si="29"/>
        <v>20801</v>
      </c>
      <c r="E578" s="30">
        <v>0</v>
      </c>
      <c r="F578" s="30">
        <f>SUMIF([3]表三汇总表!$A$10:$A$607,A578,[3]表三汇总表!$D$10:$D$607)/10000</f>
        <v>0</v>
      </c>
      <c r="G578" s="25" t="e">
        <f t="shared" si="28"/>
        <v>#DIV/0!</v>
      </c>
      <c r="I578" s="4"/>
    </row>
    <row r="579" ht="21" customHeight="1" spans="1:9">
      <c r="A579" s="26">
        <v>2080116</v>
      </c>
      <c r="B579" s="26" t="s">
        <v>396</v>
      </c>
      <c r="C579" s="28">
        <f t="shared" si="27"/>
        <v>7</v>
      </c>
      <c r="D579" s="28" t="str">
        <f t="shared" si="29"/>
        <v>20801</v>
      </c>
      <c r="E579" s="30">
        <v>0</v>
      </c>
      <c r="F579" s="30">
        <f>SUMIF([3]表三汇总表!$A$10:$A$607,A579,[3]表三汇总表!$D$10:$D$607)/10000</f>
        <v>0</v>
      </c>
      <c r="G579" s="25" t="e">
        <f t="shared" si="28"/>
        <v>#DIV/0!</v>
      </c>
      <c r="I579" s="4"/>
    </row>
    <row r="580" ht="21" customHeight="1" spans="1:9">
      <c r="A580" s="26">
        <v>2080150</v>
      </c>
      <c r="B580" s="26" t="s">
        <v>19</v>
      </c>
      <c r="C580" s="28">
        <f t="shared" si="27"/>
        <v>7</v>
      </c>
      <c r="D580" s="28" t="str">
        <f t="shared" si="29"/>
        <v>20801</v>
      </c>
      <c r="E580" s="30">
        <v>0</v>
      </c>
      <c r="F580" s="30">
        <f>SUMIF([3]表三汇总表!$A$10:$A$607,A580,[3]表三汇总表!$D$10:$D$607)/10000</f>
        <v>0</v>
      </c>
      <c r="G580" s="25" t="e">
        <f t="shared" si="28"/>
        <v>#DIV/0!</v>
      </c>
      <c r="I580" s="4"/>
    </row>
    <row r="581" s="4" customFormat="1" ht="24.95" customHeight="1" spans="1:7">
      <c r="A581" s="26">
        <v>2080199</v>
      </c>
      <c r="B581" s="26" t="s">
        <v>397</v>
      </c>
      <c r="C581" s="28">
        <f t="shared" si="27"/>
        <v>7</v>
      </c>
      <c r="D581" s="28" t="str">
        <f t="shared" si="29"/>
        <v>20801</v>
      </c>
      <c r="E581" s="30">
        <v>0</v>
      </c>
      <c r="F581" s="30">
        <f>SUMIF([3]表三汇总表!$A$10:$A$607,A581,[3]表三汇总表!$D$10:$D$607)/10000</f>
        <v>0</v>
      </c>
      <c r="G581" s="25" t="e">
        <f t="shared" si="28"/>
        <v>#DIV/0!</v>
      </c>
    </row>
    <row r="582" ht="24.95" customHeight="1" spans="1:9">
      <c r="A582" s="26">
        <v>20802</v>
      </c>
      <c r="B582" s="27" t="s">
        <v>398</v>
      </c>
      <c r="C582" s="28">
        <f t="shared" ref="C582:C645" si="30">LEN(A582)</f>
        <v>5</v>
      </c>
      <c r="D582" s="28" t="str">
        <f t="shared" si="29"/>
        <v/>
      </c>
      <c r="E582" s="30">
        <v>1319</v>
      </c>
      <c r="F582" s="30">
        <f>SUM(F583:F589)</f>
        <v>1079.644817</v>
      </c>
      <c r="G582" s="25">
        <f t="shared" si="28"/>
        <v>-18.1467159211524</v>
      </c>
      <c r="I582" s="4"/>
    </row>
    <row r="583" ht="24.95" customHeight="1" spans="1:9">
      <c r="A583" s="26">
        <v>2080201</v>
      </c>
      <c r="B583" s="26" t="s">
        <v>10</v>
      </c>
      <c r="C583" s="28">
        <f t="shared" si="30"/>
        <v>7</v>
      </c>
      <c r="D583" s="28" t="str">
        <f t="shared" si="29"/>
        <v>20802</v>
      </c>
      <c r="E583" s="30">
        <v>0</v>
      </c>
      <c r="F583" s="30">
        <f>SUMIF([3]表三汇总表!$A$10:$A$607,A583,[3]表三汇总表!$D$10:$D$607)/10000</f>
        <v>0</v>
      </c>
      <c r="G583" s="25" t="e">
        <f t="shared" ref="G583:G646" si="31">(F583-E583)/E583*100</f>
        <v>#DIV/0!</v>
      </c>
      <c r="I583" s="4"/>
    </row>
    <row r="584" ht="24.95" customHeight="1" spans="1:9">
      <c r="A584" s="26">
        <v>2080202</v>
      </c>
      <c r="B584" s="26" t="s">
        <v>11</v>
      </c>
      <c r="C584" s="28">
        <f t="shared" si="30"/>
        <v>7</v>
      </c>
      <c r="D584" s="28" t="str">
        <f t="shared" si="29"/>
        <v>20802</v>
      </c>
      <c r="E584" s="30">
        <v>1319</v>
      </c>
      <c r="F584" s="30">
        <f>SUMIF([3]表三汇总表!$A$10:$A$607,A584,[3]表三汇总表!$D$10:$D$607)/10000</f>
        <v>1079.644817</v>
      </c>
      <c r="G584" s="25">
        <f t="shared" si="31"/>
        <v>-18.1467159211524</v>
      </c>
      <c r="I584" s="4"/>
    </row>
    <row r="585" s="4" customFormat="1" ht="24.95" customHeight="1" spans="1:7">
      <c r="A585" s="26">
        <v>2080203</v>
      </c>
      <c r="B585" s="26" t="s">
        <v>12</v>
      </c>
      <c r="C585" s="28">
        <f t="shared" si="30"/>
        <v>7</v>
      </c>
      <c r="D585" s="28" t="str">
        <f t="shared" si="29"/>
        <v>20802</v>
      </c>
      <c r="E585" s="30">
        <v>0</v>
      </c>
      <c r="F585" s="30">
        <f>SUMIF([3]表三汇总表!$A$10:$A$607,A585,[3]表三汇总表!$D$10:$D$607)/10000</f>
        <v>0</v>
      </c>
      <c r="G585" s="25" t="e">
        <f t="shared" si="31"/>
        <v>#DIV/0!</v>
      </c>
    </row>
    <row r="586" ht="24.95" customHeight="1" spans="1:9">
      <c r="A586" s="26">
        <v>2080206</v>
      </c>
      <c r="B586" s="26" t="s">
        <v>399</v>
      </c>
      <c r="C586" s="28">
        <f t="shared" si="30"/>
        <v>7</v>
      </c>
      <c r="D586" s="28" t="str">
        <f t="shared" si="29"/>
        <v>20802</v>
      </c>
      <c r="E586" s="30">
        <v>0</v>
      </c>
      <c r="F586" s="30">
        <f>SUMIF([3]表三汇总表!$A$10:$A$607,A586,[3]表三汇总表!$D$10:$D$607)/10000</f>
        <v>0</v>
      </c>
      <c r="G586" s="25" t="e">
        <f t="shared" si="31"/>
        <v>#DIV/0!</v>
      </c>
      <c r="I586" s="4"/>
    </row>
    <row r="587" ht="24.95" customHeight="1" spans="1:9">
      <c r="A587" s="26">
        <v>2080207</v>
      </c>
      <c r="B587" s="26" t="s">
        <v>400</v>
      </c>
      <c r="C587" s="28">
        <f t="shared" si="30"/>
        <v>7</v>
      </c>
      <c r="D587" s="28" t="str">
        <f t="shared" si="29"/>
        <v>20802</v>
      </c>
      <c r="E587" s="30">
        <v>0</v>
      </c>
      <c r="F587" s="30">
        <f>SUMIF([3]表三汇总表!$A$10:$A$607,A587,[3]表三汇总表!$D$10:$D$607)/10000</f>
        <v>0</v>
      </c>
      <c r="G587" s="25" t="e">
        <f t="shared" si="31"/>
        <v>#DIV/0!</v>
      </c>
      <c r="I587" s="4"/>
    </row>
    <row r="588" s="4" customFormat="1" ht="24.95" customHeight="1" spans="1:7">
      <c r="A588" s="26">
        <v>2080208</v>
      </c>
      <c r="B588" s="26" t="s">
        <v>401</v>
      </c>
      <c r="C588" s="28">
        <f t="shared" si="30"/>
        <v>7</v>
      </c>
      <c r="D588" s="28" t="str">
        <f t="shared" si="29"/>
        <v>20802</v>
      </c>
      <c r="E588" s="30">
        <v>0</v>
      </c>
      <c r="F588" s="30">
        <f>SUMIF([3]表三汇总表!$A$10:$A$607,A588,[3]表三汇总表!$D$10:$D$607)/10000</f>
        <v>0</v>
      </c>
      <c r="G588" s="25" t="e">
        <f t="shared" si="31"/>
        <v>#DIV/0!</v>
      </c>
    </row>
    <row r="589" s="5" customFormat="1" ht="24.95" customHeight="1" spans="1:9">
      <c r="A589" s="26">
        <v>2080299</v>
      </c>
      <c r="B589" s="26" t="s">
        <v>402</v>
      </c>
      <c r="C589" s="28">
        <f t="shared" si="30"/>
        <v>7</v>
      </c>
      <c r="D589" s="28" t="str">
        <f t="shared" si="29"/>
        <v>20802</v>
      </c>
      <c r="E589" s="30">
        <v>0</v>
      </c>
      <c r="F589" s="30">
        <f>SUMIF([3]表三汇总表!$A$10:$A$607,A589,[3]表三汇总表!$D$10:$D$607)/10000</f>
        <v>0</v>
      </c>
      <c r="G589" s="25" t="e">
        <f t="shared" si="31"/>
        <v>#DIV/0!</v>
      </c>
      <c r="I589" s="4"/>
    </row>
    <row r="590" ht="24.95" customHeight="1" spans="1:9">
      <c r="A590" s="26">
        <v>20804</v>
      </c>
      <c r="B590" s="27" t="s">
        <v>403</v>
      </c>
      <c r="C590" s="28">
        <f t="shared" si="30"/>
        <v>5</v>
      </c>
      <c r="D590" s="28" t="str">
        <f t="shared" si="29"/>
        <v/>
      </c>
      <c r="E590" s="30">
        <v>0</v>
      </c>
      <c r="F590" s="30">
        <f>F591</f>
        <v>0</v>
      </c>
      <c r="G590" s="25" t="e">
        <f t="shared" si="31"/>
        <v>#DIV/0!</v>
      </c>
      <c r="I590" s="4"/>
    </row>
    <row r="591" s="4" customFormat="1" ht="24.95" customHeight="1" spans="1:7">
      <c r="A591" s="26">
        <v>2080402</v>
      </c>
      <c r="B591" s="26" t="s">
        <v>404</v>
      </c>
      <c r="C591" s="28">
        <f t="shared" si="30"/>
        <v>7</v>
      </c>
      <c r="D591" s="28" t="str">
        <f t="shared" si="29"/>
        <v>20804</v>
      </c>
      <c r="E591" s="30">
        <v>0</v>
      </c>
      <c r="F591" s="30">
        <f>SUMIF([3]表三汇总表!$A$10:$A$607,A591,[3]表三汇总表!$D$10:$D$607)/10000</f>
        <v>0</v>
      </c>
      <c r="G591" s="25" t="e">
        <f t="shared" si="31"/>
        <v>#DIV/0!</v>
      </c>
    </row>
    <row r="592" ht="24.95" customHeight="1" spans="1:9">
      <c r="A592" s="26">
        <v>20805</v>
      </c>
      <c r="B592" s="27" t="s">
        <v>405</v>
      </c>
      <c r="C592" s="28">
        <f t="shared" si="30"/>
        <v>5</v>
      </c>
      <c r="D592" s="28" t="str">
        <f t="shared" si="29"/>
        <v/>
      </c>
      <c r="E592" s="30">
        <v>8240</v>
      </c>
      <c r="F592" s="30">
        <f>SUM(F593:F600)</f>
        <v>7151.414</v>
      </c>
      <c r="G592" s="25">
        <f t="shared" si="31"/>
        <v>-13.2109951456311</v>
      </c>
      <c r="I592" s="4"/>
    </row>
    <row r="593" ht="24.95" customHeight="1" spans="1:9">
      <c r="A593" s="26">
        <v>2080501</v>
      </c>
      <c r="B593" s="26" t="s">
        <v>406</v>
      </c>
      <c r="C593" s="28">
        <f t="shared" si="30"/>
        <v>7</v>
      </c>
      <c r="D593" s="28" t="str">
        <f t="shared" si="29"/>
        <v>20805</v>
      </c>
      <c r="E593" s="30">
        <v>0</v>
      </c>
      <c r="F593" s="30">
        <f>SUMIF([3]表三汇总表!$A$10:$A$607,A593,[3]表三汇总表!$D$10:$D$607)/10000</f>
        <v>142.904</v>
      </c>
      <c r="G593" s="25" t="e">
        <f t="shared" si="31"/>
        <v>#DIV/0!</v>
      </c>
      <c r="I593" s="4"/>
    </row>
    <row r="594" ht="24.95" customHeight="1" spans="1:9">
      <c r="A594" s="26">
        <v>2080502</v>
      </c>
      <c r="B594" s="26" t="s">
        <v>407</v>
      </c>
      <c r="C594" s="28">
        <f t="shared" si="30"/>
        <v>7</v>
      </c>
      <c r="D594" s="28" t="str">
        <f t="shared" si="29"/>
        <v>20805</v>
      </c>
      <c r="E594" s="30">
        <v>0</v>
      </c>
      <c r="F594" s="30">
        <f>SUMIF([3]表三汇总表!$A$10:$A$607,A594,[3]表三汇总表!$D$10:$D$607)/10000</f>
        <v>0</v>
      </c>
      <c r="G594" s="25" t="e">
        <f t="shared" si="31"/>
        <v>#DIV/0!</v>
      </c>
      <c r="I594" s="4"/>
    </row>
    <row r="595" s="4" customFormat="1" ht="24.95" customHeight="1" spans="1:7">
      <c r="A595" s="26">
        <v>2080503</v>
      </c>
      <c r="B595" s="26" t="s">
        <v>408</v>
      </c>
      <c r="C595" s="28">
        <f t="shared" si="30"/>
        <v>7</v>
      </c>
      <c r="D595" s="28" t="str">
        <f t="shared" si="29"/>
        <v>20805</v>
      </c>
      <c r="E595" s="30">
        <v>0</v>
      </c>
      <c r="F595" s="30">
        <f>SUMIF([3]表三汇总表!$A$10:$A$607,A595,[3]表三汇总表!$D$10:$D$607)/10000</f>
        <v>0</v>
      </c>
      <c r="G595" s="25" t="e">
        <f t="shared" si="31"/>
        <v>#DIV/0!</v>
      </c>
    </row>
    <row r="596" ht="24.95" customHeight="1" spans="1:9">
      <c r="A596" s="26">
        <v>2080505</v>
      </c>
      <c r="B596" s="26" t="s">
        <v>409</v>
      </c>
      <c r="C596" s="28">
        <f t="shared" si="30"/>
        <v>7</v>
      </c>
      <c r="D596" s="28" t="str">
        <f t="shared" si="29"/>
        <v>20805</v>
      </c>
      <c r="E596" s="30">
        <v>0</v>
      </c>
      <c r="F596" s="30">
        <f>SUMIF([3]表三汇总表!$A$10:$A$607,A596,[3]表三汇总表!$D$10:$D$607)/10000</f>
        <v>0</v>
      </c>
      <c r="G596" s="25" t="e">
        <f t="shared" si="31"/>
        <v>#DIV/0!</v>
      </c>
      <c r="I596" s="4"/>
    </row>
    <row r="597" s="4" customFormat="1" ht="24.95" customHeight="1" spans="1:7">
      <c r="A597" s="26">
        <v>2080506</v>
      </c>
      <c r="B597" s="26" t="s">
        <v>410</v>
      </c>
      <c r="C597" s="28">
        <f t="shared" si="30"/>
        <v>7</v>
      </c>
      <c r="D597" s="28" t="str">
        <f t="shared" si="29"/>
        <v>20805</v>
      </c>
      <c r="E597" s="30">
        <v>1800</v>
      </c>
      <c r="F597" s="30">
        <f>SUMIF([3]表三汇总表!$A$10:$A$607,A597,[3]表三汇总表!$D$10:$D$607)/10000</f>
        <v>1800</v>
      </c>
      <c r="G597" s="25">
        <f t="shared" si="31"/>
        <v>0</v>
      </c>
    </row>
    <row r="598" s="4" customFormat="1" ht="24.95" customHeight="1" spans="1:7">
      <c r="A598" s="26">
        <v>2080507</v>
      </c>
      <c r="B598" s="26" t="s">
        <v>411</v>
      </c>
      <c r="C598" s="28">
        <f t="shared" si="30"/>
        <v>7</v>
      </c>
      <c r="D598" s="28" t="str">
        <f t="shared" si="29"/>
        <v>20805</v>
      </c>
      <c r="E598" s="30">
        <v>6440</v>
      </c>
      <c r="F598" s="30">
        <f>SUMIF([3]表三汇总表!$A$10:$A$607,A598,[3]表三汇总表!$D$10:$D$607)/10000</f>
        <v>5208.51</v>
      </c>
      <c r="G598" s="25">
        <f t="shared" si="31"/>
        <v>-19.1225155279503</v>
      </c>
    </row>
    <row r="599" s="4" customFormat="1" ht="24.95" customHeight="1" spans="1:7">
      <c r="A599" s="26">
        <v>2080508</v>
      </c>
      <c r="B599" s="26" t="s">
        <v>412</v>
      </c>
      <c r="C599" s="28">
        <f t="shared" si="30"/>
        <v>7</v>
      </c>
      <c r="D599" s="28" t="str">
        <f t="shared" si="29"/>
        <v>20805</v>
      </c>
      <c r="E599" s="30">
        <v>0</v>
      </c>
      <c r="F599" s="30">
        <f>SUMIF([3]表三汇总表!$A$10:$A$607,A599,[3]表三汇总表!$D$10:$D$607)/10000</f>
        <v>0</v>
      </c>
      <c r="G599" s="25" t="e">
        <f t="shared" si="31"/>
        <v>#DIV/0!</v>
      </c>
    </row>
    <row r="600" ht="24.95" customHeight="1" spans="1:9">
      <c r="A600" s="26">
        <v>2080599</v>
      </c>
      <c r="B600" s="26" t="s">
        <v>413</v>
      </c>
      <c r="C600" s="28">
        <f t="shared" si="30"/>
        <v>7</v>
      </c>
      <c r="D600" s="28" t="str">
        <f t="shared" si="29"/>
        <v>20805</v>
      </c>
      <c r="E600" s="30">
        <v>0</v>
      </c>
      <c r="F600" s="30">
        <f>SUMIF([3]表三汇总表!$A$10:$A$607,A600,[3]表三汇总表!$D$10:$D$607)/10000</f>
        <v>0</v>
      </c>
      <c r="G600" s="25" t="e">
        <f t="shared" si="31"/>
        <v>#DIV/0!</v>
      </c>
      <c r="I600" s="4"/>
    </row>
    <row r="601" s="4" customFormat="1" ht="24.95" customHeight="1" spans="1:7">
      <c r="A601" s="26">
        <v>20806</v>
      </c>
      <c r="B601" s="27" t="s">
        <v>414</v>
      </c>
      <c r="C601" s="28">
        <f t="shared" si="30"/>
        <v>5</v>
      </c>
      <c r="D601" s="28" t="str">
        <f t="shared" si="29"/>
        <v/>
      </c>
      <c r="E601" s="29">
        <v>0</v>
      </c>
      <c r="F601" s="29">
        <f>SUM(F602:F604)</f>
        <v>0</v>
      </c>
      <c r="G601" s="25" t="e">
        <f t="shared" si="31"/>
        <v>#DIV/0!</v>
      </c>
    </row>
    <row r="602" s="4" customFormat="1" ht="24.95" customHeight="1" spans="1:7">
      <c r="A602" s="26">
        <v>2080601</v>
      </c>
      <c r="B602" s="26" t="s">
        <v>415</v>
      </c>
      <c r="C602" s="28">
        <f t="shared" si="30"/>
        <v>7</v>
      </c>
      <c r="D602" s="28" t="str">
        <f t="shared" si="29"/>
        <v>20806</v>
      </c>
      <c r="E602" s="30">
        <v>0</v>
      </c>
      <c r="F602" s="30">
        <f>SUMIF([3]表三汇总表!$A$10:$A$607,A602,[3]表三汇总表!$D$10:$D$607)/10000</f>
        <v>0</v>
      </c>
      <c r="G602" s="25" t="e">
        <f t="shared" si="31"/>
        <v>#DIV/0!</v>
      </c>
    </row>
    <row r="603" s="4" customFormat="1" ht="24.95" customHeight="1" spans="1:7">
      <c r="A603" s="26">
        <v>2080602</v>
      </c>
      <c r="B603" s="26" t="s">
        <v>416</v>
      </c>
      <c r="C603" s="28">
        <f t="shared" si="30"/>
        <v>7</v>
      </c>
      <c r="D603" s="28" t="str">
        <f t="shared" si="29"/>
        <v>20806</v>
      </c>
      <c r="E603" s="30">
        <v>0</v>
      </c>
      <c r="F603" s="30">
        <f>SUMIF([3]表三汇总表!$A$10:$A$607,A603,[3]表三汇总表!$D$10:$D$607)/10000</f>
        <v>0</v>
      </c>
      <c r="G603" s="25" t="e">
        <f t="shared" si="31"/>
        <v>#DIV/0!</v>
      </c>
    </row>
    <row r="604" ht="24.95" customHeight="1" spans="1:9">
      <c r="A604" s="26">
        <v>2080699</v>
      </c>
      <c r="B604" s="26" t="s">
        <v>417</v>
      </c>
      <c r="C604" s="28">
        <f t="shared" si="30"/>
        <v>7</v>
      </c>
      <c r="D604" s="28" t="str">
        <f t="shared" si="29"/>
        <v>20806</v>
      </c>
      <c r="E604" s="30">
        <v>0</v>
      </c>
      <c r="F604" s="30">
        <f>SUMIF([3]表三汇总表!$A$10:$A$607,A604,[3]表三汇总表!$D$10:$D$607)/10000</f>
        <v>0</v>
      </c>
      <c r="G604" s="25" t="e">
        <f t="shared" si="31"/>
        <v>#DIV/0!</v>
      </c>
      <c r="I604" s="4"/>
    </row>
    <row r="605" s="4" customFormat="1" ht="24.95" customHeight="1" spans="1:7">
      <c r="A605" s="26">
        <v>20807</v>
      </c>
      <c r="B605" s="27" t="s">
        <v>418</v>
      </c>
      <c r="C605" s="28">
        <f t="shared" si="30"/>
        <v>5</v>
      </c>
      <c r="D605" s="28" t="str">
        <f t="shared" si="29"/>
        <v/>
      </c>
      <c r="E605" s="30">
        <v>679</v>
      </c>
      <c r="F605" s="30">
        <f>SUM(F606:F614)</f>
        <v>717.8</v>
      </c>
      <c r="G605" s="25">
        <f t="shared" si="31"/>
        <v>5.71428571428571</v>
      </c>
    </row>
    <row r="606" s="4" customFormat="1" ht="24.95" customHeight="1" spans="1:7">
      <c r="A606" s="26">
        <v>2080701</v>
      </c>
      <c r="B606" s="26" t="s">
        <v>419</v>
      </c>
      <c r="C606" s="28">
        <f t="shared" si="30"/>
        <v>7</v>
      </c>
      <c r="D606" s="28" t="str">
        <f t="shared" si="29"/>
        <v>20807</v>
      </c>
      <c r="E606" s="30">
        <v>0</v>
      </c>
      <c r="F606" s="30">
        <f>SUMIF([3]表三汇总表!$A$10:$A$607,A606,[3]表三汇总表!$D$10:$D$607)/10000</f>
        <v>0</v>
      </c>
      <c r="G606" s="25" t="e">
        <f t="shared" si="31"/>
        <v>#DIV/0!</v>
      </c>
    </row>
    <row r="607" spans="1:9">
      <c r="A607" s="26">
        <v>2080702</v>
      </c>
      <c r="B607" s="26" t="s">
        <v>420</v>
      </c>
      <c r="C607" s="28">
        <f t="shared" si="30"/>
        <v>7</v>
      </c>
      <c r="D607" s="28" t="str">
        <f t="shared" si="29"/>
        <v>20807</v>
      </c>
      <c r="E607" s="30">
        <v>0</v>
      </c>
      <c r="F607" s="30">
        <f>SUMIF([3]表三汇总表!$A$10:$A$607,A607,[3]表三汇总表!$D$10:$D$607)/10000</f>
        <v>0</v>
      </c>
      <c r="G607" s="25" t="e">
        <f t="shared" si="31"/>
        <v>#DIV/0!</v>
      </c>
      <c r="I607" s="4"/>
    </row>
    <row r="608" spans="1:9">
      <c r="A608" s="26">
        <v>2080704</v>
      </c>
      <c r="B608" s="26" t="s">
        <v>421</v>
      </c>
      <c r="C608" s="28">
        <f t="shared" si="30"/>
        <v>7</v>
      </c>
      <c r="D608" s="28" t="str">
        <f t="shared" si="29"/>
        <v>20807</v>
      </c>
      <c r="E608" s="30">
        <v>0</v>
      </c>
      <c r="F608" s="30">
        <f>SUMIF([3]表三汇总表!$A$10:$A$607,A608,[3]表三汇总表!$D$10:$D$607)/10000</f>
        <v>0</v>
      </c>
      <c r="G608" s="25" t="e">
        <f t="shared" si="31"/>
        <v>#DIV/0!</v>
      </c>
      <c r="I608" s="4"/>
    </row>
    <row r="609" spans="1:9">
      <c r="A609" s="26">
        <v>2080705</v>
      </c>
      <c r="B609" s="26" t="s">
        <v>422</v>
      </c>
      <c r="C609" s="28">
        <f t="shared" si="30"/>
        <v>7</v>
      </c>
      <c r="D609" s="28" t="str">
        <f t="shared" si="29"/>
        <v>20807</v>
      </c>
      <c r="E609" s="30">
        <v>0</v>
      </c>
      <c r="F609" s="30">
        <f>SUMIF([3]表三汇总表!$A$10:$A$607,A609,[3]表三汇总表!$D$10:$D$607)/10000</f>
        <v>0</v>
      </c>
      <c r="G609" s="25" t="e">
        <f t="shared" si="31"/>
        <v>#DIV/0!</v>
      </c>
      <c r="I609" s="4"/>
    </row>
    <row r="610" spans="1:9">
      <c r="A610" s="26">
        <v>2080709</v>
      </c>
      <c r="B610" s="26" t="s">
        <v>423</v>
      </c>
      <c r="C610" s="28">
        <f t="shared" si="30"/>
        <v>7</v>
      </c>
      <c r="D610" s="28" t="str">
        <f t="shared" si="29"/>
        <v>20807</v>
      </c>
      <c r="E610" s="30">
        <v>0</v>
      </c>
      <c r="F610" s="30">
        <f>SUMIF([3]表三汇总表!$A$10:$A$607,A610,[3]表三汇总表!$D$10:$D$607)/10000</f>
        <v>0</v>
      </c>
      <c r="G610" s="25" t="e">
        <f t="shared" si="31"/>
        <v>#DIV/0!</v>
      </c>
      <c r="I610" s="4"/>
    </row>
    <row r="611" spans="1:9">
      <c r="A611" s="26">
        <v>2080711</v>
      </c>
      <c r="B611" s="26" t="s">
        <v>424</v>
      </c>
      <c r="C611" s="28">
        <f t="shared" si="30"/>
        <v>7</v>
      </c>
      <c r="D611" s="28" t="str">
        <f t="shared" si="29"/>
        <v>20807</v>
      </c>
      <c r="E611" s="30">
        <v>0</v>
      </c>
      <c r="F611" s="30">
        <f>SUMIF([3]表三汇总表!$A$10:$A$607,A611,[3]表三汇总表!$D$10:$D$607)/10000</f>
        <v>0</v>
      </c>
      <c r="G611" s="25" t="e">
        <f t="shared" si="31"/>
        <v>#DIV/0!</v>
      </c>
      <c r="I611" s="4"/>
    </row>
    <row r="612" spans="1:9">
      <c r="A612" s="26">
        <v>2080712</v>
      </c>
      <c r="B612" s="26" t="s">
        <v>425</v>
      </c>
      <c r="C612" s="28">
        <f t="shared" si="30"/>
        <v>7</v>
      </c>
      <c r="D612" s="28" t="str">
        <f t="shared" si="29"/>
        <v>20807</v>
      </c>
      <c r="E612" s="30">
        <v>0</v>
      </c>
      <c r="F612" s="30">
        <f>SUMIF([3]表三汇总表!$A$10:$A$607,A612,[3]表三汇总表!$D$10:$D$607)/10000</f>
        <v>0</v>
      </c>
      <c r="G612" s="25" t="e">
        <f t="shared" si="31"/>
        <v>#DIV/0!</v>
      </c>
      <c r="I612" s="4"/>
    </row>
    <row r="613" spans="1:9">
      <c r="A613" s="26">
        <v>2080713</v>
      </c>
      <c r="B613" s="26" t="s">
        <v>426</v>
      </c>
      <c r="C613" s="28">
        <f t="shared" si="30"/>
        <v>7</v>
      </c>
      <c r="D613" s="28" t="str">
        <f t="shared" si="29"/>
        <v>20807</v>
      </c>
      <c r="E613" s="30">
        <v>0</v>
      </c>
      <c r="F613" s="30">
        <f>SUMIF([3]表三汇总表!$A$10:$A$607,A613,[3]表三汇总表!$D$10:$D$607)/10000</f>
        <v>0</v>
      </c>
      <c r="G613" s="25" t="e">
        <f t="shared" si="31"/>
        <v>#DIV/0!</v>
      </c>
      <c r="I613" s="4"/>
    </row>
    <row r="614" spans="1:9">
      <c r="A614" s="26">
        <v>2080799</v>
      </c>
      <c r="B614" s="26" t="s">
        <v>427</v>
      </c>
      <c r="C614" s="28">
        <f t="shared" si="30"/>
        <v>7</v>
      </c>
      <c r="D614" s="28" t="str">
        <f t="shared" si="29"/>
        <v>20807</v>
      </c>
      <c r="E614" s="30">
        <v>679</v>
      </c>
      <c r="F614" s="30">
        <f>SUMIF([3]表三汇总表!$A$10:$A$607,A614,[3]表三汇总表!$D$10:$D$607)/10000</f>
        <v>717.8</v>
      </c>
      <c r="G614" s="25">
        <f t="shared" si="31"/>
        <v>5.71428571428571</v>
      </c>
      <c r="I614" s="4"/>
    </row>
    <row r="615" spans="1:9">
      <c r="A615" s="26">
        <v>20808</v>
      </c>
      <c r="B615" s="27" t="s">
        <v>428</v>
      </c>
      <c r="C615" s="28">
        <f t="shared" si="30"/>
        <v>5</v>
      </c>
      <c r="D615" s="28" t="str">
        <f t="shared" si="29"/>
        <v/>
      </c>
      <c r="E615" s="35">
        <v>1301</v>
      </c>
      <c r="F615" s="35">
        <f>SUM(F616:F623)</f>
        <v>1272.168</v>
      </c>
      <c r="G615" s="25">
        <f t="shared" si="31"/>
        <v>-2.21614142966948</v>
      </c>
      <c r="I615" s="4"/>
    </row>
    <row r="616" spans="1:9">
      <c r="A616" s="26">
        <v>2080801</v>
      </c>
      <c r="B616" s="26" t="s">
        <v>429</v>
      </c>
      <c r="C616" s="28">
        <f t="shared" si="30"/>
        <v>7</v>
      </c>
      <c r="D616" s="28" t="str">
        <f t="shared" si="29"/>
        <v>20808</v>
      </c>
      <c r="E616" s="30">
        <v>450</v>
      </c>
      <c r="F616" s="30">
        <f>SUMIF([3]表三汇总表!$A$10:$A$607,A616,[3]表三汇总表!$D$10:$D$607)/10000</f>
        <v>450</v>
      </c>
      <c r="G616" s="25">
        <f t="shared" si="31"/>
        <v>0</v>
      </c>
      <c r="I616" s="4"/>
    </row>
    <row r="617" spans="1:9">
      <c r="A617" s="26">
        <v>2080802</v>
      </c>
      <c r="B617" s="26" t="s">
        <v>430</v>
      </c>
      <c r="C617" s="28">
        <f t="shared" si="30"/>
        <v>7</v>
      </c>
      <c r="D617" s="28" t="str">
        <f t="shared" si="29"/>
        <v>20808</v>
      </c>
      <c r="E617" s="30">
        <v>51</v>
      </c>
      <c r="F617" s="30">
        <f>SUMIF([3]表三汇总表!$A$10:$A$607,A617,[3]表三汇总表!$D$10:$D$607)/10000</f>
        <v>0</v>
      </c>
      <c r="G617" s="25">
        <f t="shared" si="31"/>
        <v>-100</v>
      </c>
      <c r="I617" s="4"/>
    </row>
    <row r="618" spans="1:9">
      <c r="A618" s="26">
        <v>2080803</v>
      </c>
      <c r="B618" s="26" t="s">
        <v>431</v>
      </c>
      <c r="C618" s="28">
        <f t="shared" si="30"/>
        <v>7</v>
      </c>
      <c r="D618" s="28" t="str">
        <f t="shared" si="29"/>
        <v>20808</v>
      </c>
      <c r="E618" s="30">
        <v>9</v>
      </c>
      <c r="F618" s="30">
        <f>SUMIF([3]表三汇总表!$A$10:$A$607,A618,[3]表三汇总表!$D$10:$D$607)/10000</f>
        <v>15</v>
      </c>
      <c r="G618" s="25">
        <f t="shared" si="31"/>
        <v>66.6666666666667</v>
      </c>
      <c r="I618" s="4"/>
    </row>
    <row r="619" spans="1:9">
      <c r="A619" s="26">
        <v>2080805</v>
      </c>
      <c r="B619" s="26" t="s">
        <v>432</v>
      </c>
      <c r="C619" s="28">
        <f t="shared" si="30"/>
        <v>7</v>
      </c>
      <c r="D619" s="28" t="str">
        <f t="shared" si="29"/>
        <v>20808</v>
      </c>
      <c r="E619" s="30">
        <v>400</v>
      </c>
      <c r="F619" s="30">
        <f>SUMIF([3]表三汇总表!$A$10:$A$607,A619,[3]表三汇总表!$D$10:$D$607)/10000</f>
        <v>420</v>
      </c>
      <c r="G619" s="25">
        <f t="shared" si="31"/>
        <v>5</v>
      </c>
      <c r="I619" s="4"/>
    </row>
    <row r="620" spans="1:9">
      <c r="A620" s="26">
        <v>2080806</v>
      </c>
      <c r="B620" s="26" t="s">
        <v>433</v>
      </c>
      <c r="C620" s="28">
        <f t="shared" si="30"/>
        <v>7</v>
      </c>
      <c r="D620" s="28" t="str">
        <f t="shared" si="29"/>
        <v>20808</v>
      </c>
      <c r="E620" s="30">
        <v>221</v>
      </c>
      <c r="F620" s="30">
        <f>SUMIF([3]表三汇总表!$A$10:$A$607,A620,[3]表三汇总表!$D$10:$D$607)/10000</f>
        <v>221.4</v>
      </c>
      <c r="G620" s="25">
        <f t="shared" si="31"/>
        <v>0.180995475113125</v>
      </c>
      <c r="I620" s="4"/>
    </row>
    <row r="621" spans="1:9">
      <c r="A621" s="26">
        <v>2080807</v>
      </c>
      <c r="B621" s="26" t="s">
        <v>434</v>
      </c>
      <c r="C621" s="28">
        <f t="shared" si="30"/>
        <v>7</v>
      </c>
      <c r="D621" s="28" t="str">
        <f t="shared" si="29"/>
        <v>20808</v>
      </c>
      <c r="E621" s="30">
        <v>0</v>
      </c>
      <c r="F621" s="30">
        <f>SUMIF([3]表三汇总表!$A$10:$A$607,A621,[3]表三汇总表!$D$10:$D$607)/10000</f>
        <v>0</v>
      </c>
      <c r="G621" s="25" t="e">
        <f t="shared" si="31"/>
        <v>#DIV/0!</v>
      </c>
      <c r="I621" s="4"/>
    </row>
    <row r="622" spans="1:9">
      <c r="A622" s="26">
        <v>2080808</v>
      </c>
      <c r="B622" s="26" t="s">
        <v>435</v>
      </c>
      <c r="C622" s="28">
        <f t="shared" si="30"/>
        <v>7</v>
      </c>
      <c r="D622" s="28" t="str">
        <f t="shared" si="29"/>
        <v>20808</v>
      </c>
      <c r="E622" s="30">
        <v>0</v>
      </c>
      <c r="F622" s="30">
        <f>SUMIF([3]表三汇总表!$A$10:$A$607,A622,[3]表三汇总表!$D$10:$D$607)/10000</f>
        <v>0</v>
      </c>
      <c r="G622" s="25" t="e">
        <f t="shared" si="31"/>
        <v>#DIV/0!</v>
      </c>
      <c r="I622" s="4"/>
    </row>
    <row r="623" spans="1:9">
      <c r="A623" s="26">
        <v>2080899</v>
      </c>
      <c r="B623" s="26" t="s">
        <v>436</v>
      </c>
      <c r="C623" s="28">
        <f t="shared" si="30"/>
        <v>7</v>
      </c>
      <c r="D623" s="28" t="str">
        <f t="shared" si="29"/>
        <v>20808</v>
      </c>
      <c r="E623" s="30">
        <v>170</v>
      </c>
      <c r="F623" s="30">
        <f>SUMIF([3]表三汇总表!$A$10:$A$607,A623,[3]表三汇总表!$D$10:$D$607)/10000</f>
        <v>165.768</v>
      </c>
      <c r="G623" s="25">
        <f t="shared" si="31"/>
        <v>-2.48941176470588</v>
      </c>
      <c r="I623" s="4"/>
    </row>
    <row r="624" spans="1:9">
      <c r="A624" s="26">
        <v>20809</v>
      </c>
      <c r="B624" s="27" t="s">
        <v>437</v>
      </c>
      <c r="C624" s="28">
        <f t="shared" si="30"/>
        <v>5</v>
      </c>
      <c r="D624" s="28" t="str">
        <f t="shared" si="29"/>
        <v/>
      </c>
      <c r="E624" s="35">
        <v>181</v>
      </c>
      <c r="F624" s="35">
        <f>SUM(F625:F630)</f>
        <v>162.43</v>
      </c>
      <c r="G624" s="25">
        <f t="shared" si="31"/>
        <v>-10.2596685082873</v>
      </c>
      <c r="I624" s="4"/>
    </row>
    <row r="625" spans="1:9">
      <c r="A625" s="26">
        <v>2080901</v>
      </c>
      <c r="B625" s="26" t="s">
        <v>438</v>
      </c>
      <c r="C625" s="28">
        <f t="shared" si="30"/>
        <v>7</v>
      </c>
      <c r="D625" s="28" t="str">
        <f t="shared" si="29"/>
        <v>20809</v>
      </c>
      <c r="E625" s="30">
        <v>168</v>
      </c>
      <c r="F625" s="30">
        <f>SUMIF([3]表三汇总表!$A$10:$A$607,A625,[3]表三汇总表!$D$10:$D$607)/10000</f>
        <v>154.43</v>
      </c>
      <c r="G625" s="25">
        <f t="shared" si="31"/>
        <v>-8.07738095238095</v>
      </c>
      <c r="I625" s="4"/>
    </row>
    <row r="626" spans="1:9">
      <c r="A626" s="26">
        <v>2080902</v>
      </c>
      <c r="B626" s="26" t="s">
        <v>439</v>
      </c>
      <c r="C626" s="28">
        <f t="shared" si="30"/>
        <v>7</v>
      </c>
      <c r="D626" s="28" t="str">
        <f t="shared" si="29"/>
        <v>20809</v>
      </c>
      <c r="E626" s="30">
        <v>0</v>
      </c>
      <c r="F626" s="30">
        <f>SUMIF([3]表三汇总表!$A$10:$A$607,A626,[3]表三汇总表!$D$10:$D$607)/10000</f>
        <v>0</v>
      </c>
      <c r="G626" s="25" t="e">
        <f t="shared" si="31"/>
        <v>#DIV/0!</v>
      </c>
      <c r="I626" s="4"/>
    </row>
    <row r="627" spans="1:9">
      <c r="A627" s="26">
        <v>2080903</v>
      </c>
      <c r="B627" s="26" t="s">
        <v>440</v>
      </c>
      <c r="C627" s="28">
        <f t="shared" si="30"/>
        <v>7</v>
      </c>
      <c r="D627" s="28" t="str">
        <f t="shared" ref="D627:D690" si="32">IF(C627=5,"",MID(A627,1,5))</f>
        <v>20809</v>
      </c>
      <c r="E627" s="30">
        <v>0</v>
      </c>
      <c r="F627" s="30">
        <f>SUMIF([3]表三汇总表!$A$10:$A$607,A627,[3]表三汇总表!$D$10:$D$607)/10000</f>
        <v>0</v>
      </c>
      <c r="G627" s="25" t="e">
        <f t="shared" si="31"/>
        <v>#DIV/0!</v>
      </c>
      <c r="I627" s="4"/>
    </row>
    <row r="628" spans="1:9">
      <c r="A628" s="26">
        <v>2080904</v>
      </c>
      <c r="B628" s="26" t="s">
        <v>441</v>
      </c>
      <c r="C628" s="28">
        <f t="shared" si="30"/>
        <v>7</v>
      </c>
      <c r="D628" s="28" t="str">
        <f t="shared" si="32"/>
        <v>20809</v>
      </c>
      <c r="E628" s="30">
        <v>8</v>
      </c>
      <c r="F628" s="30">
        <f>SUMIF([3]表三汇总表!$A$10:$A$607,A628,[3]表三汇总表!$D$10:$D$607)/10000</f>
        <v>3</v>
      </c>
      <c r="G628" s="25">
        <f t="shared" si="31"/>
        <v>-62.5</v>
      </c>
      <c r="I628" s="4"/>
    </row>
    <row r="629" spans="1:9">
      <c r="A629" s="26">
        <v>2080905</v>
      </c>
      <c r="B629" s="26" t="s">
        <v>442</v>
      </c>
      <c r="C629" s="28">
        <f t="shared" si="30"/>
        <v>7</v>
      </c>
      <c r="D629" s="28" t="str">
        <f t="shared" si="32"/>
        <v>20809</v>
      </c>
      <c r="E629" s="30">
        <v>5</v>
      </c>
      <c r="F629" s="30">
        <f>SUMIF([3]表三汇总表!$A$10:$A$607,A629,[3]表三汇总表!$D$10:$D$607)/10000</f>
        <v>5</v>
      </c>
      <c r="G629" s="25">
        <f t="shared" si="31"/>
        <v>0</v>
      </c>
      <c r="I629" s="4"/>
    </row>
    <row r="630" spans="1:9">
      <c r="A630" s="26">
        <v>2080999</v>
      </c>
      <c r="B630" s="26" t="s">
        <v>443</v>
      </c>
      <c r="C630" s="28">
        <f t="shared" si="30"/>
        <v>7</v>
      </c>
      <c r="D630" s="28" t="str">
        <f t="shared" si="32"/>
        <v>20809</v>
      </c>
      <c r="E630" s="30">
        <v>0</v>
      </c>
      <c r="F630" s="30">
        <f>SUMIF([3]表三汇总表!$A$10:$A$607,A630,[3]表三汇总表!$D$10:$D$607)/10000</f>
        <v>0</v>
      </c>
      <c r="G630" s="25" t="e">
        <f t="shared" si="31"/>
        <v>#DIV/0!</v>
      </c>
      <c r="I630" s="4"/>
    </row>
    <row r="631" spans="1:9">
      <c r="A631" s="26">
        <v>20810</v>
      </c>
      <c r="B631" s="27" t="s">
        <v>444</v>
      </c>
      <c r="C631" s="28">
        <f t="shared" si="30"/>
        <v>5</v>
      </c>
      <c r="D631" s="28" t="str">
        <f t="shared" si="32"/>
        <v/>
      </c>
      <c r="E631" s="35">
        <v>1821</v>
      </c>
      <c r="F631" s="35">
        <f>SUM(F632:F638)</f>
        <v>1749.463466</v>
      </c>
      <c r="G631" s="25">
        <f t="shared" si="31"/>
        <v>-3.92842031850632</v>
      </c>
      <c r="I631" s="4"/>
    </row>
    <row r="632" spans="1:9">
      <c r="A632" s="26">
        <v>2081001</v>
      </c>
      <c r="B632" s="26" t="s">
        <v>445</v>
      </c>
      <c r="C632" s="28">
        <f t="shared" si="30"/>
        <v>7</v>
      </c>
      <c r="D632" s="28" t="str">
        <f t="shared" si="32"/>
        <v>20810</v>
      </c>
      <c r="E632" s="30">
        <v>201</v>
      </c>
      <c r="F632" s="30">
        <f>SUMIF([3]表三汇总表!$A$10:$A$607,A632,[3]表三汇总表!$D$10:$D$607)/10000</f>
        <v>224.808</v>
      </c>
      <c r="G632" s="25">
        <f t="shared" si="31"/>
        <v>11.844776119403</v>
      </c>
      <c r="I632" s="4"/>
    </row>
    <row r="633" spans="1:9">
      <c r="A633" s="26">
        <v>2081002</v>
      </c>
      <c r="B633" s="26" t="s">
        <v>446</v>
      </c>
      <c r="C633" s="28">
        <f t="shared" si="30"/>
        <v>7</v>
      </c>
      <c r="D633" s="28" t="str">
        <f t="shared" si="32"/>
        <v>20810</v>
      </c>
      <c r="E633" s="30">
        <v>882</v>
      </c>
      <c r="F633" s="30">
        <f>SUMIF([3]表三汇总表!$A$10:$A$607,A633,[3]表三汇总表!$D$10:$D$607)/10000</f>
        <v>846.596</v>
      </c>
      <c r="G633" s="25">
        <f t="shared" si="31"/>
        <v>-4.0140589569161</v>
      </c>
      <c r="I633" s="4"/>
    </row>
    <row r="634" spans="1:9">
      <c r="A634" s="26">
        <v>2081003</v>
      </c>
      <c r="B634" s="26" t="s">
        <v>447</v>
      </c>
      <c r="C634" s="28">
        <f t="shared" si="30"/>
        <v>7</v>
      </c>
      <c r="D634" s="28" t="str">
        <f t="shared" si="32"/>
        <v>20810</v>
      </c>
      <c r="E634" s="30">
        <v>0</v>
      </c>
      <c r="F634" s="30">
        <f>SUMIF([3]表三汇总表!$A$10:$A$607,A634,[3]表三汇总表!$D$10:$D$607)/10000</f>
        <v>0</v>
      </c>
      <c r="G634" s="25" t="e">
        <f t="shared" si="31"/>
        <v>#DIV/0!</v>
      </c>
      <c r="I634" s="4"/>
    </row>
    <row r="635" spans="1:9">
      <c r="A635" s="26">
        <v>2081004</v>
      </c>
      <c r="B635" s="26" t="s">
        <v>448</v>
      </c>
      <c r="C635" s="28">
        <f t="shared" si="30"/>
        <v>7</v>
      </c>
      <c r="D635" s="28" t="str">
        <f t="shared" si="32"/>
        <v>20810</v>
      </c>
      <c r="E635" s="30">
        <v>259</v>
      </c>
      <c r="F635" s="30">
        <f>SUMIF([3]表三汇总表!$A$10:$A$607,A635,[3]表三汇总表!$D$10:$D$607)/10000</f>
        <v>389.39</v>
      </c>
      <c r="G635" s="25">
        <f t="shared" si="31"/>
        <v>50.3436293436293</v>
      </c>
      <c r="I635" s="4"/>
    </row>
    <row r="636" spans="1:9">
      <c r="A636" s="26">
        <v>2081005</v>
      </c>
      <c r="B636" s="26" t="s">
        <v>449</v>
      </c>
      <c r="C636" s="28">
        <f t="shared" si="30"/>
        <v>7</v>
      </c>
      <c r="D636" s="28" t="str">
        <f t="shared" si="32"/>
        <v>20810</v>
      </c>
      <c r="E636" s="30">
        <v>162</v>
      </c>
      <c r="F636" s="30">
        <f>SUMIF([3]表三汇总表!$A$10:$A$607,A636,[3]表三汇总表!$D$10:$D$607)/10000</f>
        <v>178.891466</v>
      </c>
      <c r="G636" s="25">
        <f t="shared" si="31"/>
        <v>10.4268308641975</v>
      </c>
      <c r="I636" s="4"/>
    </row>
    <row r="637" spans="1:9">
      <c r="A637" s="26">
        <v>2081006</v>
      </c>
      <c r="B637" s="26" t="s">
        <v>450</v>
      </c>
      <c r="C637" s="28">
        <f t="shared" si="30"/>
        <v>7</v>
      </c>
      <c r="D637" s="28" t="str">
        <f t="shared" si="32"/>
        <v>20810</v>
      </c>
      <c r="E637" s="30">
        <v>130</v>
      </c>
      <c r="F637" s="30">
        <f>SUMIF([3]表三汇总表!$A$10:$A$607,A637,[3]表三汇总表!$D$10:$D$607)/10000</f>
        <v>104</v>
      </c>
      <c r="G637" s="25">
        <f t="shared" si="31"/>
        <v>-20</v>
      </c>
      <c r="I637" s="4"/>
    </row>
    <row r="638" spans="1:9">
      <c r="A638" s="26">
        <v>2081099</v>
      </c>
      <c r="B638" s="26" t="s">
        <v>451</v>
      </c>
      <c r="C638" s="28">
        <f t="shared" si="30"/>
        <v>7</v>
      </c>
      <c r="D638" s="28" t="str">
        <f t="shared" si="32"/>
        <v>20810</v>
      </c>
      <c r="E638" s="30">
        <v>187</v>
      </c>
      <c r="F638" s="30">
        <f>SUMIF([3]表三汇总表!$A$10:$A$607,A638,[3]表三汇总表!$D$10:$D$607)/10000</f>
        <v>5.778</v>
      </c>
      <c r="G638" s="25">
        <f t="shared" si="31"/>
        <v>-96.9101604278075</v>
      </c>
      <c r="I638" s="4"/>
    </row>
    <row r="639" spans="1:9">
      <c r="A639" s="26">
        <v>20811</v>
      </c>
      <c r="B639" s="27" t="s">
        <v>452</v>
      </c>
      <c r="C639" s="28">
        <f t="shared" si="30"/>
        <v>5</v>
      </c>
      <c r="D639" s="28" t="str">
        <f t="shared" si="32"/>
        <v/>
      </c>
      <c r="E639" s="35">
        <v>920</v>
      </c>
      <c r="F639" s="35">
        <f>SUM(F640:F647)</f>
        <v>871.982352</v>
      </c>
      <c r="G639" s="25">
        <f t="shared" si="31"/>
        <v>-5.21930956521739</v>
      </c>
      <c r="I639" s="4"/>
    </row>
    <row r="640" spans="1:9">
      <c r="A640" s="26">
        <v>2081101</v>
      </c>
      <c r="B640" s="26" t="s">
        <v>10</v>
      </c>
      <c r="C640" s="28">
        <f t="shared" si="30"/>
        <v>7</v>
      </c>
      <c r="D640" s="28" t="str">
        <f t="shared" si="32"/>
        <v>20811</v>
      </c>
      <c r="E640" s="30">
        <v>0</v>
      </c>
      <c r="F640" s="30">
        <f>SUMIF([3]表三汇总表!$A$10:$A$607,A640,[3]表三汇总表!$D$10:$D$607)/10000</f>
        <v>0</v>
      </c>
      <c r="G640" s="25" t="e">
        <f t="shared" si="31"/>
        <v>#DIV/0!</v>
      </c>
      <c r="I640" s="4"/>
    </row>
    <row r="641" spans="1:9">
      <c r="A641" s="26">
        <v>2081102</v>
      </c>
      <c r="B641" s="26" t="s">
        <v>11</v>
      </c>
      <c r="C641" s="28">
        <f t="shared" si="30"/>
        <v>7</v>
      </c>
      <c r="D641" s="28" t="str">
        <f t="shared" si="32"/>
        <v>20811</v>
      </c>
      <c r="E641" s="30">
        <v>470</v>
      </c>
      <c r="F641" s="30">
        <f>SUMIF([3]表三汇总表!$A$10:$A$607,A641,[3]表三汇总表!$D$10:$D$607)/10000</f>
        <v>226.982352</v>
      </c>
      <c r="G641" s="25">
        <f t="shared" si="31"/>
        <v>-51.7058825531915</v>
      </c>
      <c r="I641" s="4"/>
    </row>
    <row r="642" spans="1:9">
      <c r="A642" s="26">
        <v>2081103</v>
      </c>
      <c r="B642" s="26" t="s">
        <v>12</v>
      </c>
      <c r="C642" s="28">
        <f t="shared" si="30"/>
        <v>7</v>
      </c>
      <c r="D642" s="28" t="str">
        <f t="shared" si="32"/>
        <v>20811</v>
      </c>
      <c r="E642" s="30">
        <v>0</v>
      </c>
      <c r="F642" s="30">
        <f>SUMIF([3]表三汇总表!$A$10:$A$607,A642,[3]表三汇总表!$D$10:$D$607)/10000</f>
        <v>0</v>
      </c>
      <c r="G642" s="25" t="e">
        <f t="shared" si="31"/>
        <v>#DIV/0!</v>
      </c>
      <c r="I642" s="4"/>
    </row>
    <row r="643" spans="1:9">
      <c r="A643" s="26">
        <v>2081104</v>
      </c>
      <c r="B643" s="26" t="s">
        <v>453</v>
      </c>
      <c r="C643" s="28">
        <f t="shared" si="30"/>
        <v>7</v>
      </c>
      <c r="D643" s="28" t="str">
        <f t="shared" si="32"/>
        <v>20811</v>
      </c>
      <c r="E643" s="30">
        <v>0</v>
      </c>
      <c r="F643" s="30">
        <f>SUMIF([3]表三汇总表!$A$10:$A$607,A643,[3]表三汇总表!$D$10:$D$607)/10000</f>
        <v>100</v>
      </c>
      <c r="G643" s="25" t="e">
        <f t="shared" si="31"/>
        <v>#DIV/0!</v>
      </c>
      <c r="I643" s="4"/>
    </row>
    <row r="644" spans="1:9">
      <c r="A644" s="26">
        <v>2081105</v>
      </c>
      <c r="B644" s="26" t="s">
        <v>454</v>
      </c>
      <c r="C644" s="28">
        <f t="shared" si="30"/>
        <v>7</v>
      </c>
      <c r="D644" s="28" t="str">
        <f t="shared" si="32"/>
        <v>20811</v>
      </c>
      <c r="E644" s="30">
        <v>0</v>
      </c>
      <c r="F644" s="30">
        <f>SUMIF([3]表三汇总表!$A$10:$A$607,A644,[3]表三汇总表!$D$10:$D$607)/10000</f>
        <v>0</v>
      </c>
      <c r="G644" s="25" t="e">
        <f t="shared" si="31"/>
        <v>#DIV/0!</v>
      </c>
      <c r="I644" s="4"/>
    </row>
    <row r="645" spans="1:9">
      <c r="A645" s="26">
        <v>2081106</v>
      </c>
      <c r="B645" s="26" t="s">
        <v>455</v>
      </c>
      <c r="C645" s="28">
        <f t="shared" si="30"/>
        <v>7</v>
      </c>
      <c r="D645" s="28" t="str">
        <f t="shared" si="32"/>
        <v>20811</v>
      </c>
      <c r="E645" s="30">
        <v>0</v>
      </c>
      <c r="F645" s="30">
        <f>SUMIF([3]表三汇总表!$A$10:$A$607,A645,[3]表三汇总表!$D$10:$D$607)/10000</f>
        <v>0</v>
      </c>
      <c r="G645" s="25" t="e">
        <f t="shared" si="31"/>
        <v>#DIV/0!</v>
      </c>
      <c r="I645" s="4"/>
    </row>
    <row r="646" spans="1:9">
      <c r="A646" s="26">
        <v>2081107</v>
      </c>
      <c r="B646" s="26" t="s">
        <v>456</v>
      </c>
      <c r="C646" s="28">
        <f t="shared" ref="C646:C709" si="33">LEN(A646)</f>
        <v>7</v>
      </c>
      <c r="D646" s="28" t="str">
        <f t="shared" si="32"/>
        <v>20811</v>
      </c>
      <c r="E646" s="30">
        <v>450</v>
      </c>
      <c r="F646" s="30">
        <f>SUMIF([3]表三汇总表!$A$10:$A$607,A646,[3]表三汇总表!$D$10:$D$607)/10000</f>
        <v>545</v>
      </c>
      <c r="G646" s="25">
        <f t="shared" si="31"/>
        <v>21.1111111111111</v>
      </c>
      <c r="I646" s="4"/>
    </row>
    <row r="647" spans="1:9">
      <c r="A647" s="26">
        <v>2081199</v>
      </c>
      <c r="B647" s="26" t="s">
        <v>457</v>
      </c>
      <c r="C647" s="28">
        <f t="shared" si="33"/>
        <v>7</v>
      </c>
      <c r="D647" s="28" t="str">
        <f t="shared" si="32"/>
        <v>20811</v>
      </c>
      <c r="E647" s="30">
        <v>0</v>
      </c>
      <c r="F647" s="30">
        <f>SUMIF([3]表三汇总表!$A$10:$A$607,A647,[3]表三汇总表!$D$10:$D$607)/10000</f>
        <v>0</v>
      </c>
      <c r="G647" s="25" t="e">
        <f t="shared" ref="G647:G710" si="34">(F647-E647)/E647*100</f>
        <v>#DIV/0!</v>
      </c>
      <c r="I647" s="4"/>
    </row>
    <row r="648" spans="1:9">
      <c r="A648" s="26">
        <v>20816</v>
      </c>
      <c r="B648" s="27" t="s">
        <v>458</v>
      </c>
      <c r="C648" s="28">
        <f t="shared" si="33"/>
        <v>5</v>
      </c>
      <c r="D648" s="28" t="str">
        <f t="shared" si="32"/>
        <v/>
      </c>
      <c r="E648" s="35">
        <v>316</v>
      </c>
      <c r="F648" s="35">
        <f>SUM(F649:F653)</f>
        <v>615.63594</v>
      </c>
      <c r="G648" s="25">
        <f t="shared" si="34"/>
        <v>94.8215</v>
      </c>
      <c r="I648" s="4"/>
    </row>
    <row r="649" spans="1:9">
      <c r="A649" s="26">
        <v>2081601</v>
      </c>
      <c r="B649" s="26" t="s">
        <v>10</v>
      </c>
      <c r="C649" s="28">
        <f t="shared" si="33"/>
        <v>7</v>
      </c>
      <c r="D649" s="28" t="str">
        <f t="shared" si="32"/>
        <v>20816</v>
      </c>
      <c r="E649" s="30">
        <v>0</v>
      </c>
      <c r="F649" s="30">
        <f>SUMIF([3]表三汇总表!$A$10:$A$607,A649,[3]表三汇总表!$D$10:$D$607)/10000</f>
        <v>0</v>
      </c>
      <c r="G649" s="25" t="e">
        <f t="shared" si="34"/>
        <v>#DIV/0!</v>
      </c>
      <c r="I649" s="4"/>
    </row>
    <row r="650" spans="1:9">
      <c r="A650" s="26">
        <v>2081602</v>
      </c>
      <c r="B650" s="26" t="s">
        <v>11</v>
      </c>
      <c r="C650" s="28">
        <f t="shared" si="33"/>
        <v>7</v>
      </c>
      <c r="D650" s="28" t="str">
        <f t="shared" si="32"/>
        <v>20816</v>
      </c>
      <c r="E650" s="30">
        <v>316</v>
      </c>
      <c r="F650" s="30">
        <f>SUMIF([3]表三汇总表!$A$10:$A$607,A650,[3]表三汇总表!$D$10:$D$607)/10000</f>
        <v>615.63594</v>
      </c>
      <c r="G650" s="25">
        <f t="shared" si="34"/>
        <v>94.8215</v>
      </c>
      <c r="I650" s="4"/>
    </row>
    <row r="651" spans="1:9">
      <c r="A651" s="26">
        <v>2081603</v>
      </c>
      <c r="B651" s="26" t="s">
        <v>12</v>
      </c>
      <c r="C651" s="28">
        <f t="shared" si="33"/>
        <v>7</v>
      </c>
      <c r="D651" s="28" t="str">
        <f t="shared" si="32"/>
        <v>20816</v>
      </c>
      <c r="E651" s="30">
        <v>0</v>
      </c>
      <c r="F651" s="30">
        <f>SUMIF([3]表三汇总表!$A$10:$A$607,A651,[3]表三汇总表!$D$10:$D$607)/10000</f>
        <v>0</v>
      </c>
      <c r="G651" s="25" t="e">
        <f t="shared" si="34"/>
        <v>#DIV/0!</v>
      </c>
      <c r="I651" s="4"/>
    </row>
    <row r="652" spans="1:9">
      <c r="A652" s="26">
        <v>2081650</v>
      </c>
      <c r="B652" s="26" t="s">
        <v>19</v>
      </c>
      <c r="C652" s="28">
        <f t="shared" si="33"/>
        <v>7</v>
      </c>
      <c r="D652" s="28" t="str">
        <f t="shared" si="32"/>
        <v>20816</v>
      </c>
      <c r="E652" s="30">
        <v>0</v>
      </c>
      <c r="F652" s="30">
        <f>SUMIF([3]表三汇总表!$A$10:$A$607,A652,[3]表三汇总表!$D$10:$D$607)/10000</f>
        <v>0</v>
      </c>
      <c r="G652" s="25" t="e">
        <f t="shared" si="34"/>
        <v>#DIV/0!</v>
      </c>
      <c r="I652" s="4"/>
    </row>
    <row r="653" spans="1:9">
      <c r="A653" s="26">
        <v>2081699</v>
      </c>
      <c r="B653" s="26" t="s">
        <v>459</v>
      </c>
      <c r="C653" s="28">
        <f t="shared" si="33"/>
        <v>7</v>
      </c>
      <c r="D653" s="28" t="str">
        <f t="shared" si="32"/>
        <v>20816</v>
      </c>
      <c r="E653" s="30">
        <v>0</v>
      </c>
      <c r="F653" s="30">
        <f>SUMIF([3]表三汇总表!$A$10:$A$607,A653,[3]表三汇总表!$D$10:$D$607)/10000</f>
        <v>0</v>
      </c>
      <c r="G653" s="25" t="e">
        <f t="shared" si="34"/>
        <v>#DIV/0!</v>
      </c>
      <c r="I653" s="4"/>
    </row>
    <row r="654" spans="1:9">
      <c r="A654" s="26">
        <v>20819</v>
      </c>
      <c r="B654" s="27" t="s">
        <v>460</v>
      </c>
      <c r="C654" s="28">
        <f t="shared" si="33"/>
        <v>5</v>
      </c>
      <c r="D654" s="28" t="str">
        <f t="shared" si="32"/>
        <v/>
      </c>
      <c r="E654" s="35">
        <v>1987</v>
      </c>
      <c r="F654" s="35">
        <f>SUM(F655:F656)</f>
        <v>2283.702</v>
      </c>
      <c r="G654" s="25">
        <f t="shared" si="34"/>
        <v>14.9321590337192</v>
      </c>
      <c r="I654" s="4"/>
    </row>
    <row r="655" spans="1:9">
      <c r="A655" s="26">
        <v>2081901</v>
      </c>
      <c r="B655" s="26" t="s">
        <v>461</v>
      </c>
      <c r="C655" s="28">
        <f t="shared" si="33"/>
        <v>7</v>
      </c>
      <c r="D655" s="28" t="str">
        <f t="shared" si="32"/>
        <v>20819</v>
      </c>
      <c r="E655" s="30">
        <v>251</v>
      </c>
      <c r="F655" s="30">
        <f>SUMIF([3]表三汇总表!$A$10:$A$607,A655,[3]表三汇总表!$D$10:$D$607)/10000</f>
        <v>276.9108</v>
      </c>
      <c r="G655" s="25">
        <f t="shared" si="34"/>
        <v>10.3230278884462</v>
      </c>
      <c r="I655" s="4"/>
    </row>
    <row r="656" spans="1:9">
      <c r="A656" s="26">
        <v>2081902</v>
      </c>
      <c r="B656" s="26" t="s">
        <v>462</v>
      </c>
      <c r="C656" s="28">
        <f t="shared" si="33"/>
        <v>7</v>
      </c>
      <c r="D656" s="28" t="str">
        <f t="shared" si="32"/>
        <v>20819</v>
      </c>
      <c r="E656" s="30">
        <v>1736</v>
      </c>
      <c r="F656" s="30">
        <f>SUMIF([3]表三汇总表!$A$10:$A$607,A656,[3]表三汇总表!$D$10:$D$607)/10000</f>
        <v>2006.7912</v>
      </c>
      <c r="G656" s="25">
        <f t="shared" si="34"/>
        <v>15.5985714285714</v>
      </c>
      <c r="I656" s="4"/>
    </row>
    <row r="657" spans="1:9">
      <c r="A657" s="26">
        <v>20820</v>
      </c>
      <c r="B657" s="27" t="s">
        <v>463</v>
      </c>
      <c r="C657" s="28">
        <f t="shared" si="33"/>
        <v>5</v>
      </c>
      <c r="D657" s="28" t="str">
        <f t="shared" si="32"/>
        <v/>
      </c>
      <c r="E657" s="35">
        <v>101</v>
      </c>
      <c r="F657" s="35">
        <f>SUM(F658:F659)</f>
        <v>101.4093</v>
      </c>
      <c r="G657" s="25">
        <f t="shared" si="34"/>
        <v>0.405247524752477</v>
      </c>
      <c r="I657" s="4"/>
    </row>
    <row r="658" spans="1:9">
      <c r="A658" s="26">
        <v>2082001</v>
      </c>
      <c r="B658" s="26" t="s">
        <v>464</v>
      </c>
      <c r="C658" s="28">
        <f t="shared" si="33"/>
        <v>7</v>
      </c>
      <c r="D658" s="28" t="str">
        <f t="shared" si="32"/>
        <v>20820</v>
      </c>
      <c r="E658" s="30">
        <v>101</v>
      </c>
      <c r="F658" s="30">
        <f>SUMIF([3]表三汇总表!$A$10:$A$607,A658,[3]表三汇总表!$D$10:$D$607)/10000</f>
        <v>101.4093</v>
      </c>
      <c r="G658" s="25">
        <f t="shared" si="34"/>
        <v>0.405247524752477</v>
      </c>
      <c r="I658" s="4"/>
    </row>
    <row r="659" spans="1:9">
      <c r="A659" s="26">
        <v>2082002</v>
      </c>
      <c r="B659" s="26" t="s">
        <v>465</v>
      </c>
      <c r="C659" s="28">
        <f t="shared" si="33"/>
        <v>7</v>
      </c>
      <c r="D659" s="28" t="str">
        <f t="shared" si="32"/>
        <v>20820</v>
      </c>
      <c r="E659" s="30">
        <v>0</v>
      </c>
      <c r="F659" s="30">
        <f>SUMIF([3]表三汇总表!$A$10:$A$607,A659,[3]表三汇总表!$D$10:$D$607)/10000</f>
        <v>0</v>
      </c>
      <c r="G659" s="25" t="e">
        <f t="shared" si="34"/>
        <v>#DIV/0!</v>
      </c>
      <c r="I659" s="4"/>
    </row>
    <row r="660" spans="1:9">
      <c r="A660" s="26">
        <v>20821</v>
      </c>
      <c r="B660" s="27" t="s">
        <v>466</v>
      </c>
      <c r="C660" s="28">
        <f t="shared" si="33"/>
        <v>5</v>
      </c>
      <c r="D660" s="28" t="str">
        <f t="shared" si="32"/>
        <v/>
      </c>
      <c r="E660" s="35">
        <v>1055</v>
      </c>
      <c r="F660" s="35">
        <f>SUM(F661:F662)</f>
        <v>1201.944</v>
      </c>
      <c r="G660" s="25">
        <f t="shared" si="34"/>
        <v>13.9283412322275</v>
      </c>
      <c r="I660" s="4"/>
    </row>
    <row r="661" spans="1:9">
      <c r="A661" s="26">
        <v>2082101</v>
      </c>
      <c r="B661" s="26" t="s">
        <v>467</v>
      </c>
      <c r="C661" s="28">
        <f t="shared" si="33"/>
        <v>7</v>
      </c>
      <c r="D661" s="28" t="str">
        <f t="shared" si="32"/>
        <v>20821</v>
      </c>
      <c r="E661" s="30">
        <v>101</v>
      </c>
      <c r="F661" s="30">
        <f>SUMIF([3]表三汇总表!$A$10:$A$607,A661,[3]表三汇总表!$D$10:$D$607)/10000</f>
        <v>100.8</v>
      </c>
      <c r="G661" s="25">
        <f t="shared" si="34"/>
        <v>-0.198019801980201</v>
      </c>
      <c r="I661" s="4"/>
    </row>
    <row r="662" spans="1:9">
      <c r="A662" s="26">
        <v>2082102</v>
      </c>
      <c r="B662" s="26" t="s">
        <v>468</v>
      </c>
      <c r="C662" s="28">
        <f t="shared" si="33"/>
        <v>7</v>
      </c>
      <c r="D662" s="28" t="str">
        <f t="shared" si="32"/>
        <v>20821</v>
      </c>
      <c r="E662" s="30">
        <v>954</v>
      </c>
      <c r="F662" s="30">
        <f>SUMIF([3]表三汇总表!$A$10:$A$607,A662,[3]表三汇总表!$D$10:$D$607)/10000</f>
        <v>1101.144</v>
      </c>
      <c r="G662" s="25">
        <f t="shared" si="34"/>
        <v>15.4238993710692</v>
      </c>
      <c r="I662" s="4"/>
    </row>
    <row r="663" spans="1:9">
      <c r="A663" s="26">
        <v>20824</v>
      </c>
      <c r="B663" s="27" t="s">
        <v>469</v>
      </c>
      <c r="C663" s="28">
        <f t="shared" si="33"/>
        <v>5</v>
      </c>
      <c r="D663" s="28" t="str">
        <f t="shared" si="32"/>
        <v/>
      </c>
      <c r="E663" s="35">
        <v>0</v>
      </c>
      <c r="F663" s="35">
        <f>SUM(F664:F665)</f>
        <v>0</v>
      </c>
      <c r="G663" s="25" t="e">
        <f t="shared" si="34"/>
        <v>#DIV/0!</v>
      </c>
      <c r="I663" s="4"/>
    </row>
    <row r="664" spans="1:9">
      <c r="A664" s="26">
        <v>2082401</v>
      </c>
      <c r="B664" s="26" t="s">
        <v>470</v>
      </c>
      <c r="C664" s="28">
        <f t="shared" si="33"/>
        <v>7</v>
      </c>
      <c r="D664" s="28" t="str">
        <f t="shared" si="32"/>
        <v>20824</v>
      </c>
      <c r="E664" s="30">
        <v>0</v>
      </c>
      <c r="F664" s="30">
        <f>SUMIF([3]表三汇总表!$A$10:$A$607,A664,[3]表三汇总表!$D$10:$D$607)/10000</f>
        <v>0</v>
      </c>
      <c r="G664" s="25" t="e">
        <f t="shared" si="34"/>
        <v>#DIV/0!</v>
      </c>
      <c r="I664" s="4"/>
    </row>
    <row r="665" spans="1:9">
      <c r="A665" s="26">
        <v>2082402</v>
      </c>
      <c r="B665" s="26" t="s">
        <v>471</v>
      </c>
      <c r="C665" s="28">
        <f t="shared" si="33"/>
        <v>7</v>
      </c>
      <c r="D665" s="28" t="str">
        <f t="shared" si="32"/>
        <v>20824</v>
      </c>
      <c r="E665" s="30">
        <v>0</v>
      </c>
      <c r="F665" s="30">
        <f>SUMIF([3]表三汇总表!$A$10:$A$607,A665,[3]表三汇总表!$D$10:$D$607)/10000</f>
        <v>0</v>
      </c>
      <c r="G665" s="25" t="e">
        <f t="shared" si="34"/>
        <v>#DIV/0!</v>
      </c>
      <c r="I665" s="4"/>
    </row>
    <row r="666" spans="1:9">
      <c r="A666" s="26">
        <v>20825</v>
      </c>
      <c r="B666" s="27" t="s">
        <v>472</v>
      </c>
      <c r="C666" s="28">
        <f t="shared" si="33"/>
        <v>5</v>
      </c>
      <c r="D666" s="28" t="str">
        <f t="shared" si="32"/>
        <v/>
      </c>
      <c r="E666" s="35">
        <v>0</v>
      </c>
      <c r="F666" s="35">
        <f>SUM(F667:F668)</f>
        <v>0</v>
      </c>
      <c r="G666" s="25" t="e">
        <f t="shared" si="34"/>
        <v>#DIV/0!</v>
      </c>
      <c r="I666" s="4"/>
    </row>
    <row r="667" spans="1:9">
      <c r="A667" s="26">
        <v>2082501</v>
      </c>
      <c r="B667" s="26" t="s">
        <v>473</v>
      </c>
      <c r="C667" s="28">
        <f t="shared" si="33"/>
        <v>7</v>
      </c>
      <c r="D667" s="28" t="str">
        <f t="shared" si="32"/>
        <v>20825</v>
      </c>
      <c r="E667" s="30">
        <v>0</v>
      </c>
      <c r="F667" s="30">
        <f>SUMIF([3]表三汇总表!$A$10:$A$607,A667,[3]表三汇总表!$D$10:$D$607)/10000</f>
        <v>0</v>
      </c>
      <c r="G667" s="25" t="e">
        <f t="shared" si="34"/>
        <v>#DIV/0!</v>
      </c>
      <c r="I667" s="4"/>
    </row>
    <row r="668" spans="1:9">
      <c r="A668" s="26">
        <v>2082502</v>
      </c>
      <c r="B668" s="26" t="s">
        <v>474</v>
      </c>
      <c r="C668" s="28">
        <f t="shared" si="33"/>
        <v>7</v>
      </c>
      <c r="D668" s="28" t="str">
        <f t="shared" si="32"/>
        <v>20825</v>
      </c>
      <c r="E668" s="30">
        <v>0</v>
      </c>
      <c r="F668" s="30">
        <f>SUMIF([3]表三汇总表!$A$10:$A$607,A668,[3]表三汇总表!$D$10:$D$607)/10000</f>
        <v>0</v>
      </c>
      <c r="G668" s="25" t="e">
        <f t="shared" si="34"/>
        <v>#DIV/0!</v>
      </c>
      <c r="I668" s="4"/>
    </row>
    <row r="669" spans="1:9">
      <c r="A669" s="26">
        <v>20826</v>
      </c>
      <c r="B669" s="27" t="s">
        <v>475</v>
      </c>
      <c r="C669" s="28">
        <f t="shared" si="33"/>
        <v>5</v>
      </c>
      <c r="D669" s="28" t="str">
        <f t="shared" si="32"/>
        <v/>
      </c>
      <c r="E669" s="35">
        <v>8743</v>
      </c>
      <c r="F669" s="35">
        <f>SUM(F670:F672)</f>
        <v>4863.118184</v>
      </c>
      <c r="G669" s="25">
        <f t="shared" si="34"/>
        <v>-44.3770080750315</v>
      </c>
      <c r="I669" s="4"/>
    </row>
    <row r="670" spans="1:9">
      <c r="A670" s="26">
        <v>2082601</v>
      </c>
      <c r="B670" s="26" t="s">
        <v>476</v>
      </c>
      <c r="C670" s="28">
        <f t="shared" si="33"/>
        <v>7</v>
      </c>
      <c r="D670" s="28" t="str">
        <f t="shared" si="32"/>
        <v>20826</v>
      </c>
      <c r="E670" s="30">
        <v>4920</v>
      </c>
      <c r="F670" s="30">
        <f>SUMIF([3]表三汇总表!$A$10:$A$607,A670,[3]表三汇总表!$D$10:$D$607)/10000</f>
        <v>1078.819984</v>
      </c>
      <c r="G670" s="25">
        <f t="shared" si="34"/>
        <v>-78.0727645528455</v>
      </c>
      <c r="I670" s="4"/>
    </row>
    <row r="671" spans="1:9">
      <c r="A671" s="26">
        <v>2082602</v>
      </c>
      <c r="B671" s="26" t="s">
        <v>477</v>
      </c>
      <c r="C671" s="28">
        <f t="shared" si="33"/>
        <v>7</v>
      </c>
      <c r="D671" s="28" t="str">
        <f t="shared" si="32"/>
        <v>20826</v>
      </c>
      <c r="E671" s="30">
        <v>3823</v>
      </c>
      <c r="F671" s="30">
        <f>SUMIF([3]表三汇总表!$A$10:$A$607,A671,[3]表三汇总表!$D$10:$D$607)/10000</f>
        <v>3784.2982</v>
      </c>
      <c r="G671" s="25">
        <f t="shared" si="34"/>
        <v>-1.01234109338216</v>
      </c>
      <c r="I671" s="4"/>
    </row>
    <row r="672" spans="1:9">
      <c r="A672" s="26">
        <v>2082699</v>
      </c>
      <c r="B672" s="26" t="s">
        <v>478</v>
      </c>
      <c r="C672" s="28">
        <f t="shared" si="33"/>
        <v>7</v>
      </c>
      <c r="D672" s="28" t="str">
        <f t="shared" si="32"/>
        <v>20826</v>
      </c>
      <c r="E672" s="30">
        <v>0</v>
      </c>
      <c r="F672" s="30">
        <f>SUMIF([3]表三汇总表!$A$10:$A$607,A672,[3]表三汇总表!$D$10:$D$607)/10000</f>
        <v>0</v>
      </c>
      <c r="G672" s="25" t="e">
        <f t="shared" si="34"/>
        <v>#DIV/0!</v>
      </c>
      <c r="I672" s="4"/>
    </row>
    <row r="673" spans="1:9">
      <c r="A673" s="26">
        <v>20827</v>
      </c>
      <c r="B673" s="27" t="s">
        <v>479</v>
      </c>
      <c r="C673" s="28">
        <f t="shared" si="33"/>
        <v>5</v>
      </c>
      <c r="D673" s="28" t="str">
        <f t="shared" si="32"/>
        <v/>
      </c>
      <c r="E673" s="35">
        <v>0</v>
      </c>
      <c r="F673" s="35">
        <f>SUM(F674:F676)</f>
        <v>0</v>
      </c>
      <c r="G673" s="25" t="e">
        <f t="shared" si="34"/>
        <v>#DIV/0!</v>
      </c>
      <c r="I673" s="4"/>
    </row>
    <row r="674" spans="1:9">
      <c r="A674" s="26">
        <v>2082701</v>
      </c>
      <c r="B674" s="26" t="s">
        <v>480</v>
      </c>
      <c r="C674" s="28">
        <f t="shared" si="33"/>
        <v>7</v>
      </c>
      <c r="D674" s="28" t="str">
        <f t="shared" si="32"/>
        <v>20827</v>
      </c>
      <c r="E674" s="30">
        <v>0</v>
      </c>
      <c r="F674" s="30">
        <f>SUMIF([3]表三汇总表!$A$10:$A$607,A674,[3]表三汇总表!$D$10:$D$607)/10000</f>
        <v>0</v>
      </c>
      <c r="G674" s="25" t="e">
        <f t="shared" si="34"/>
        <v>#DIV/0!</v>
      </c>
      <c r="I674" s="4"/>
    </row>
    <row r="675" spans="1:9">
      <c r="A675" s="26">
        <v>2082702</v>
      </c>
      <c r="B675" s="26" t="s">
        <v>481</v>
      </c>
      <c r="C675" s="28">
        <f t="shared" si="33"/>
        <v>7</v>
      </c>
      <c r="D675" s="28" t="str">
        <f t="shared" si="32"/>
        <v>20827</v>
      </c>
      <c r="E675" s="30">
        <v>0</v>
      </c>
      <c r="F675" s="30">
        <f>SUMIF([3]表三汇总表!$A$10:$A$607,A675,[3]表三汇总表!$D$10:$D$607)/10000</f>
        <v>0</v>
      </c>
      <c r="G675" s="25" t="e">
        <f t="shared" si="34"/>
        <v>#DIV/0!</v>
      </c>
      <c r="I675" s="4"/>
    </row>
    <row r="676" spans="1:9">
      <c r="A676" s="26">
        <v>2082799</v>
      </c>
      <c r="B676" s="26" t="s">
        <v>482</v>
      </c>
      <c r="C676" s="28">
        <f t="shared" si="33"/>
        <v>7</v>
      </c>
      <c r="D676" s="28" t="str">
        <f t="shared" si="32"/>
        <v>20827</v>
      </c>
      <c r="E676" s="30">
        <v>0</v>
      </c>
      <c r="F676" s="30">
        <f>SUMIF([3]表三汇总表!$A$10:$A$607,A676,[3]表三汇总表!$D$10:$D$607)/10000</f>
        <v>0</v>
      </c>
      <c r="G676" s="25" t="e">
        <f t="shared" si="34"/>
        <v>#DIV/0!</v>
      </c>
      <c r="I676" s="4"/>
    </row>
    <row r="677" spans="1:9">
      <c r="A677" s="26">
        <v>20828</v>
      </c>
      <c r="B677" s="27" t="s">
        <v>483</v>
      </c>
      <c r="C677" s="28">
        <f t="shared" si="33"/>
        <v>5</v>
      </c>
      <c r="D677" s="28" t="str">
        <f t="shared" si="32"/>
        <v/>
      </c>
      <c r="E677" s="35">
        <v>415</v>
      </c>
      <c r="F677" s="35">
        <f>SUM(F678:F685)</f>
        <v>368.1644</v>
      </c>
      <c r="G677" s="25">
        <f t="shared" si="34"/>
        <v>-11.285686746988</v>
      </c>
      <c r="I677" s="4"/>
    </row>
    <row r="678" spans="1:9">
      <c r="A678" s="26">
        <v>2082801</v>
      </c>
      <c r="B678" s="26" t="s">
        <v>10</v>
      </c>
      <c r="C678" s="28">
        <f t="shared" si="33"/>
        <v>7</v>
      </c>
      <c r="D678" s="28" t="str">
        <f t="shared" si="32"/>
        <v>20828</v>
      </c>
      <c r="E678" s="30">
        <v>415</v>
      </c>
      <c r="F678" s="30">
        <f>SUMIF([3]表三汇总表!$A$10:$A$607,A678,[3]表三汇总表!$D$10:$D$607)/10000</f>
        <v>368.1644</v>
      </c>
      <c r="G678" s="25">
        <f t="shared" si="34"/>
        <v>-11.285686746988</v>
      </c>
      <c r="I678" s="4"/>
    </row>
    <row r="679" spans="1:9">
      <c r="A679" s="26">
        <v>2082802</v>
      </c>
      <c r="B679" s="26" t="s">
        <v>11</v>
      </c>
      <c r="C679" s="28">
        <f t="shared" si="33"/>
        <v>7</v>
      </c>
      <c r="D679" s="28" t="str">
        <f t="shared" si="32"/>
        <v>20828</v>
      </c>
      <c r="E679" s="30">
        <v>0</v>
      </c>
      <c r="F679" s="30">
        <f>SUMIF([3]表三汇总表!$A$10:$A$607,A679,[3]表三汇总表!$D$10:$D$607)/10000</f>
        <v>0</v>
      </c>
      <c r="G679" s="25" t="e">
        <f t="shared" si="34"/>
        <v>#DIV/0!</v>
      </c>
      <c r="I679" s="4"/>
    </row>
    <row r="680" spans="1:9">
      <c r="A680" s="26">
        <v>2082803</v>
      </c>
      <c r="B680" s="26" t="s">
        <v>12</v>
      </c>
      <c r="C680" s="28">
        <f t="shared" si="33"/>
        <v>7</v>
      </c>
      <c r="D680" s="28" t="str">
        <f t="shared" si="32"/>
        <v>20828</v>
      </c>
      <c r="E680" s="30">
        <v>0</v>
      </c>
      <c r="F680" s="30">
        <f>SUMIF([3]表三汇总表!$A$10:$A$607,A680,[3]表三汇总表!$D$10:$D$607)/10000</f>
        <v>0</v>
      </c>
      <c r="G680" s="25" t="e">
        <f t="shared" si="34"/>
        <v>#DIV/0!</v>
      </c>
      <c r="I680" s="4"/>
    </row>
    <row r="681" spans="1:9">
      <c r="A681" s="26">
        <v>2082804</v>
      </c>
      <c r="B681" s="26" t="s">
        <v>484</v>
      </c>
      <c r="C681" s="28">
        <f t="shared" si="33"/>
        <v>7</v>
      </c>
      <c r="D681" s="28" t="str">
        <f t="shared" si="32"/>
        <v>20828</v>
      </c>
      <c r="E681" s="30">
        <v>0</v>
      </c>
      <c r="F681" s="30">
        <f>SUMIF([3]表三汇总表!$A$10:$A$607,A681,[3]表三汇总表!$D$10:$D$607)/10000</f>
        <v>0</v>
      </c>
      <c r="G681" s="25" t="e">
        <f t="shared" si="34"/>
        <v>#DIV/0!</v>
      </c>
      <c r="I681" s="4"/>
    </row>
    <row r="682" spans="1:9">
      <c r="A682" s="26">
        <v>2082805</v>
      </c>
      <c r="B682" s="26" t="s">
        <v>485</v>
      </c>
      <c r="C682" s="28">
        <f t="shared" si="33"/>
        <v>7</v>
      </c>
      <c r="D682" s="28" t="str">
        <f t="shared" si="32"/>
        <v>20828</v>
      </c>
      <c r="E682" s="30">
        <v>0</v>
      </c>
      <c r="F682" s="30">
        <f>SUMIF([3]表三汇总表!$A$10:$A$607,A682,[3]表三汇总表!$D$10:$D$607)/10000</f>
        <v>0</v>
      </c>
      <c r="G682" s="25" t="e">
        <f t="shared" si="34"/>
        <v>#DIV/0!</v>
      </c>
      <c r="I682" s="4"/>
    </row>
    <row r="683" spans="1:9">
      <c r="A683" s="26">
        <v>2082806</v>
      </c>
      <c r="B683" s="26" t="s">
        <v>51</v>
      </c>
      <c r="C683" s="28">
        <f t="shared" si="33"/>
        <v>7</v>
      </c>
      <c r="D683" s="28" t="str">
        <f t="shared" si="32"/>
        <v>20828</v>
      </c>
      <c r="E683" s="30">
        <v>0</v>
      </c>
      <c r="F683" s="30">
        <f>SUMIF([3]表三汇总表!$A$10:$A$607,A683,[3]表三汇总表!$D$10:$D$607)/10000</f>
        <v>0</v>
      </c>
      <c r="G683" s="25" t="e">
        <f t="shared" si="34"/>
        <v>#DIV/0!</v>
      </c>
      <c r="I683" s="4"/>
    </row>
    <row r="684" spans="1:9">
      <c r="A684" s="26">
        <v>2082850</v>
      </c>
      <c r="B684" s="26" t="s">
        <v>19</v>
      </c>
      <c r="C684" s="28">
        <f t="shared" si="33"/>
        <v>7</v>
      </c>
      <c r="D684" s="28" t="str">
        <f t="shared" si="32"/>
        <v>20828</v>
      </c>
      <c r="E684" s="30">
        <v>0</v>
      </c>
      <c r="F684" s="30">
        <f>SUMIF([3]表三汇总表!$A$10:$A$607,A684,[3]表三汇总表!$D$10:$D$607)/10000</f>
        <v>0</v>
      </c>
      <c r="G684" s="25" t="e">
        <f t="shared" si="34"/>
        <v>#DIV/0!</v>
      </c>
      <c r="I684" s="4"/>
    </row>
    <row r="685" spans="1:9">
      <c r="A685" s="26">
        <v>2082899</v>
      </c>
      <c r="B685" s="26" t="s">
        <v>486</v>
      </c>
      <c r="C685" s="28">
        <f t="shared" si="33"/>
        <v>7</v>
      </c>
      <c r="D685" s="28" t="str">
        <f t="shared" si="32"/>
        <v>20828</v>
      </c>
      <c r="E685" s="30">
        <v>0</v>
      </c>
      <c r="F685" s="30">
        <f>SUMIF([3]表三汇总表!$A$10:$A$607,A685,[3]表三汇总表!$D$10:$D$607)/10000</f>
        <v>0</v>
      </c>
      <c r="G685" s="25" t="e">
        <f t="shared" si="34"/>
        <v>#DIV/0!</v>
      </c>
      <c r="I685" s="4"/>
    </row>
    <row r="686" spans="1:9">
      <c r="A686" s="26">
        <v>20830</v>
      </c>
      <c r="B686" s="27" t="s">
        <v>487</v>
      </c>
      <c r="C686" s="28">
        <f t="shared" si="33"/>
        <v>5</v>
      </c>
      <c r="D686" s="28" t="str">
        <f t="shared" si="32"/>
        <v/>
      </c>
      <c r="E686" s="35">
        <v>218</v>
      </c>
      <c r="F686" s="35">
        <f>SUM(F687:F688)</f>
        <v>373.427696</v>
      </c>
      <c r="G686" s="25">
        <f t="shared" si="34"/>
        <v>71.2971082568807</v>
      </c>
      <c r="I686" s="4"/>
    </row>
    <row r="687" spans="1:9">
      <c r="A687" s="26">
        <v>2083001</v>
      </c>
      <c r="B687" s="26" t="s">
        <v>488</v>
      </c>
      <c r="C687" s="28">
        <f t="shared" si="33"/>
        <v>7</v>
      </c>
      <c r="D687" s="28" t="str">
        <f t="shared" si="32"/>
        <v>20830</v>
      </c>
      <c r="E687" s="30">
        <v>129</v>
      </c>
      <c r="F687" s="30">
        <f>SUMIF([3]表三汇总表!$A$10:$A$607,A687,[3]表三汇总表!$D$10:$D$607)/10000</f>
        <v>150.63</v>
      </c>
      <c r="G687" s="25">
        <f t="shared" si="34"/>
        <v>16.7674418604651</v>
      </c>
      <c r="I687" s="4"/>
    </row>
    <row r="688" spans="1:9">
      <c r="A688" s="26">
        <v>2083099</v>
      </c>
      <c r="B688" s="26" t="s">
        <v>489</v>
      </c>
      <c r="C688" s="28">
        <f t="shared" si="33"/>
        <v>7</v>
      </c>
      <c r="D688" s="28" t="str">
        <f t="shared" si="32"/>
        <v>20830</v>
      </c>
      <c r="E688" s="30">
        <v>89</v>
      </c>
      <c r="F688" s="30">
        <f>SUMIF([3]表三汇总表!$A$10:$A$607,A688,[3]表三汇总表!$D$10:$D$607)/10000</f>
        <v>222.797696</v>
      </c>
      <c r="G688" s="25">
        <f t="shared" si="34"/>
        <v>150.33448988764</v>
      </c>
      <c r="I688" s="4"/>
    </row>
    <row r="689" spans="1:9">
      <c r="A689" s="26">
        <v>20899</v>
      </c>
      <c r="B689" s="27" t="s">
        <v>490</v>
      </c>
      <c r="C689" s="28">
        <f t="shared" si="33"/>
        <v>5</v>
      </c>
      <c r="D689" s="28" t="str">
        <f t="shared" si="32"/>
        <v/>
      </c>
      <c r="E689" s="35">
        <v>1228</v>
      </c>
      <c r="F689" s="35">
        <f>F690</f>
        <v>1487.3133</v>
      </c>
      <c r="G689" s="25">
        <f t="shared" si="34"/>
        <v>21.1167182410423</v>
      </c>
      <c r="I689" s="4"/>
    </row>
    <row r="690" spans="1:9">
      <c r="A690" s="26">
        <v>2089999</v>
      </c>
      <c r="B690" s="26" t="s">
        <v>491</v>
      </c>
      <c r="C690" s="28">
        <f t="shared" si="33"/>
        <v>7</v>
      </c>
      <c r="D690" s="28" t="str">
        <f t="shared" si="32"/>
        <v>20899</v>
      </c>
      <c r="E690" s="30">
        <v>1228</v>
      </c>
      <c r="F690" s="30">
        <f>SUMIF([3]表三汇总表!$A$10:$A$607,A690,[3]表三汇总表!$D$10:$D$607)/10000</f>
        <v>1487.3133</v>
      </c>
      <c r="G690" s="25">
        <f t="shared" si="34"/>
        <v>21.1167182410423</v>
      </c>
      <c r="I690" s="4"/>
    </row>
    <row r="691" spans="1:7">
      <c r="A691" s="26">
        <v>210</v>
      </c>
      <c r="B691" s="27" t="s">
        <v>492</v>
      </c>
      <c r="C691" s="28">
        <f t="shared" si="33"/>
        <v>3</v>
      </c>
      <c r="D691" s="28"/>
      <c r="E691" s="35">
        <v>15273</v>
      </c>
      <c r="F691" s="35">
        <f>F692+F697+F712+F716+F731+F735+F740+F744+F748+F751+F760+F762+F768+F773</f>
        <v>20398.943608</v>
      </c>
      <c r="G691" s="25">
        <f t="shared" si="34"/>
        <v>33.5621266810711</v>
      </c>
    </row>
    <row r="692" spans="1:9">
      <c r="A692" s="26">
        <v>21001</v>
      </c>
      <c r="B692" s="27" t="s">
        <v>493</v>
      </c>
      <c r="C692" s="28">
        <f t="shared" si="33"/>
        <v>5</v>
      </c>
      <c r="D692" s="28" t="str">
        <f t="shared" ref="D692:D755" si="35">IF(C692=5,"",MID(A692,1,5))</f>
        <v/>
      </c>
      <c r="E692" s="35">
        <v>1133</v>
      </c>
      <c r="F692" s="35">
        <f>SUM(F693:F696)</f>
        <v>1183.561332</v>
      </c>
      <c r="G692" s="25">
        <f t="shared" si="34"/>
        <v>4.46260653133274</v>
      </c>
      <c r="I692" s="4"/>
    </row>
    <row r="693" spans="1:9">
      <c r="A693" s="26">
        <v>2100101</v>
      </c>
      <c r="B693" s="26" t="s">
        <v>10</v>
      </c>
      <c r="C693" s="28">
        <f t="shared" si="33"/>
        <v>7</v>
      </c>
      <c r="D693" s="28" t="str">
        <f t="shared" si="35"/>
        <v>21001</v>
      </c>
      <c r="E693" s="30">
        <v>0</v>
      </c>
      <c r="F693" s="30">
        <f>SUMIF([3]表三汇总表!$A$10:$A$607,A693,[3]表三汇总表!$D$10:$D$607)/10000</f>
        <v>0</v>
      </c>
      <c r="G693" s="25" t="e">
        <f t="shared" si="34"/>
        <v>#DIV/0!</v>
      </c>
      <c r="I693" s="4"/>
    </row>
    <row r="694" spans="1:9">
      <c r="A694" s="26">
        <v>2100102</v>
      </c>
      <c r="B694" s="26" t="s">
        <v>11</v>
      </c>
      <c r="C694" s="28">
        <f t="shared" si="33"/>
        <v>7</v>
      </c>
      <c r="D694" s="28" t="str">
        <f t="shared" si="35"/>
        <v>21001</v>
      </c>
      <c r="E694" s="30">
        <v>1133</v>
      </c>
      <c r="F694" s="30">
        <f>SUMIF([3]表三汇总表!$A$10:$A$607,A694,[3]表三汇总表!$D$10:$D$607)/10000</f>
        <v>1183.561332</v>
      </c>
      <c r="G694" s="25">
        <f t="shared" si="34"/>
        <v>4.46260653133274</v>
      </c>
      <c r="I694" s="4"/>
    </row>
    <row r="695" spans="1:9">
      <c r="A695" s="26">
        <v>2100103</v>
      </c>
      <c r="B695" s="26" t="s">
        <v>12</v>
      </c>
      <c r="C695" s="28">
        <f t="shared" si="33"/>
        <v>7</v>
      </c>
      <c r="D695" s="28" t="str">
        <f t="shared" si="35"/>
        <v>21001</v>
      </c>
      <c r="E695" s="30">
        <v>0</v>
      </c>
      <c r="F695" s="30">
        <f>SUMIF([3]表三汇总表!$A$10:$A$607,A695,[3]表三汇总表!$D$10:$D$607)/10000</f>
        <v>0</v>
      </c>
      <c r="G695" s="25" t="e">
        <f t="shared" si="34"/>
        <v>#DIV/0!</v>
      </c>
      <c r="I695" s="4"/>
    </row>
    <row r="696" spans="1:9">
      <c r="A696" s="26">
        <v>2100199</v>
      </c>
      <c r="B696" s="26" t="s">
        <v>494</v>
      </c>
      <c r="C696" s="28">
        <f t="shared" si="33"/>
        <v>7</v>
      </c>
      <c r="D696" s="28" t="str">
        <f t="shared" si="35"/>
        <v>21001</v>
      </c>
      <c r="E696" s="30">
        <v>0</v>
      </c>
      <c r="F696" s="30">
        <f>SUMIF([3]表三汇总表!$A$10:$A$607,A696,[3]表三汇总表!$D$10:$D$607)/10000</f>
        <v>0</v>
      </c>
      <c r="G696" s="25" t="e">
        <f t="shared" si="34"/>
        <v>#DIV/0!</v>
      </c>
      <c r="I696" s="4"/>
    </row>
    <row r="697" spans="1:9">
      <c r="A697" s="26">
        <v>21002</v>
      </c>
      <c r="B697" s="27" t="s">
        <v>495</v>
      </c>
      <c r="C697" s="28">
        <f t="shared" si="33"/>
        <v>5</v>
      </c>
      <c r="D697" s="28" t="str">
        <f t="shared" si="35"/>
        <v/>
      </c>
      <c r="E697" s="35">
        <v>2423</v>
      </c>
      <c r="F697" s="35">
        <f>SUM(F698:F711)</f>
        <v>2863.275252</v>
      </c>
      <c r="G697" s="25">
        <f t="shared" si="34"/>
        <v>18.1706666116385</v>
      </c>
      <c r="I697" s="4"/>
    </row>
    <row r="698" spans="1:9">
      <c r="A698" s="26">
        <v>2100201</v>
      </c>
      <c r="B698" s="26" t="s">
        <v>496</v>
      </c>
      <c r="C698" s="28">
        <f t="shared" si="33"/>
        <v>7</v>
      </c>
      <c r="D698" s="28" t="str">
        <f t="shared" si="35"/>
        <v>21002</v>
      </c>
      <c r="E698" s="30">
        <v>2423</v>
      </c>
      <c r="F698" s="30">
        <f>SUMIF([3]表三汇总表!$A$10:$A$607,A698,[3]表三汇总表!$D$10:$D$607)/10000</f>
        <v>2863.275252</v>
      </c>
      <c r="G698" s="25">
        <f t="shared" si="34"/>
        <v>18.1706666116385</v>
      </c>
      <c r="I698" s="4"/>
    </row>
    <row r="699" spans="1:9">
      <c r="A699" s="26">
        <v>2100202</v>
      </c>
      <c r="B699" s="26" t="s">
        <v>497</v>
      </c>
      <c r="C699" s="28">
        <f t="shared" si="33"/>
        <v>7</v>
      </c>
      <c r="D699" s="28" t="str">
        <f t="shared" si="35"/>
        <v>21002</v>
      </c>
      <c r="E699" s="30">
        <v>0</v>
      </c>
      <c r="F699" s="30">
        <f>SUMIF([3]表三汇总表!$A$10:$A$607,A699,[3]表三汇总表!$D$10:$D$607)/10000</f>
        <v>0</v>
      </c>
      <c r="G699" s="25" t="e">
        <f t="shared" si="34"/>
        <v>#DIV/0!</v>
      </c>
      <c r="I699" s="4"/>
    </row>
    <row r="700" spans="1:9">
      <c r="A700" s="26">
        <v>2100203</v>
      </c>
      <c r="B700" s="26" t="s">
        <v>498</v>
      </c>
      <c r="C700" s="28">
        <f t="shared" si="33"/>
        <v>7</v>
      </c>
      <c r="D700" s="28" t="str">
        <f t="shared" si="35"/>
        <v>21002</v>
      </c>
      <c r="E700" s="30">
        <v>0</v>
      </c>
      <c r="F700" s="30">
        <f>SUMIF([3]表三汇总表!$A$10:$A$607,A700,[3]表三汇总表!$D$10:$D$607)/10000</f>
        <v>0</v>
      </c>
      <c r="G700" s="25" t="e">
        <f t="shared" si="34"/>
        <v>#DIV/0!</v>
      </c>
      <c r="I700" s="4"/>
    </row>
    <row r="701" spans="1:9">
      <c r="A701" s="26">
        <v>2100204</v>
      </c>
      <c r="B701" s="26" t="s">
        <v>499</v>
      </c>
      <c r="C701" s="28">
        <f t="shared" si="33"/>
        <v>7</v>
      </c>
      <c r="D701" s="28" t="str">
        <f t="shared" si="35"/>
        <v>21002</v>
      </c>
      <c r="E701" s="30">
        <v>0</v>
      </c>
      <c r="F701" s="30">
        <f>SUMIF([3]表三汇总表!$A$10:$A$607,A701,[3]表三汇总表!$D$10:$D$607)/10000</f>
        <v>0</v>
      </c>
      <c r="G701" s="25" t="e">
        <f t="shared" si="34"/>
        <v>#DIV/0!</v>
      </c>
      <c r="I701" s="4"/>
    </row>
    <row r="702" spans="1:9">
      <c r="A702" s="26">
        <v>2100205</v>
      </c>
      <c r="B702" s="26" t="s">
        <v>500</v>
      </c>
      <c r="C702" s="28">
        <f t="shared" si="33"/>
        <v>7</v>
      </c>
      <c r="D702" s="28" t="str">
        <f t="shared" si="35"/>
        <v>21002</v>
      </c>
      <c r="E702" s="30">
        <v>0</v>
      </c>
      <c r="F702" s="30">
        <f>SUMIF([3]表三汇总表!$A$10:$A$607,A702,[3]表三汇总表!$D$10:$D$607)/10000</f>
        <v>0</v>
      </c>
      <c r="G702" s="25" t="e">
        <f t="shared" si="34"/>
        <v>#DIV/0!</v>
      </c>
      <c r="I702" s="4"/>
    </row>
    <row r="703" spans="1:9">
      <c r="A703" s="26">
        <v>2100206</v>
      </c>
      <c r="B703" s="26" t="s">
        <v>501</v>
      </c>
      <c r="C703" s="28">
        <f t="shared" si="33"/>
        <v>7</v>
      </c>
      <c r="D703" s="28" t="str">
        <f t="shared" si="35"/>
        <v>21002</v>
      </c>
      <c r="E703" s="30">
        <v>0</v>
      </c>
      <c r="F703" s="30">
        <f>SUMIF([3]表三汇总表!$A$10:$A$607,A703,[3]表三汇总表!$D$10:$D$607)/10000</f>
        <v>0</v>
      </c>
      <c r="G703" s="25" t="e">
        <f t="shared" si="34"/>
        <v>#DIV/0!</v>
      </c>
      <c r="I703" s="4"/>
    </row>
    <row r="704" spans="1:9">
      <c r="A704" s="26">
        <v>2100207</v>
      </c>
      <c r="B704" s="26" t="s">
        <v>502</v>
      </c>
      <c r="C704" s="28">
        <f t="shared" si="33"/>
        <v>7</v>
      </c>
      <c r="D704" s="28" t="str">
        <f t="shared" si="35"/>
        <v>21002</v>
      </c>
      <c r="E704" s="30">
        <v>0</v>
      </c>
      <c r="F704" s="30">
        <f>SUMIF([3]表三汇总表!$A$10:$A$607,A704,[3]表三汇总表!$D$10:$D$607)/10000</f>
        <v>0</v>
      </c>
      <c r="G704" s="25" t="e">
        <f t="shared" si="34"/>
        <v>#DIV/0!</v>
      </c>
      <c r="I704" s="4"/>
    </row>
    <row r="705" spans="1:9">
      <c r="A705" s="26">
        <v>2100208</v>
      </c>
      <c r="B705" s="26" t="s">
        <v>503</v>
      </c>
      <c r="C705" s="28">
        <f t="shared" si="33"/>
        <v>7</v>
      </c>
      <c r="D705" s="28" t="str">
        <f t="shared" si="35"/>
        <v>21002</v>
      </c>
      <c r="E705" s="30">
        <v>0</v>
      </c>
      <c r="F705" s="30">
        <f>SUMIF([3]表三汇总表!$A$10:$A$607,A705,[3]表三汇总表!$D$10:$D$607)/10000</f>
        <v>0</v>
      </c>
      <c r="G705" s="25" t="e">
        <f t="shared" si="34"/>
        <v>#DIV/0!</v>
      </c>
      <c r="I705" s="4"/>
    </row>
    <row r="706" spans="1:9">
      <c r="A706" s="26">
        <v>2100209</v>
      </c>
      <c r="B706" s="26" t="s">
        <v>504</v>
      </c>
      <c r="C706" s="28">
        <f t="shared" si="33"/>
        <v>7</v>
      </c>
      <c r="D706" s="28" t="str">
        <f t="shared" si="35"/>
        <v>21002</v>
      </c>
      <c r="E706" s="30">
        <v>0</v>
      </c>
      <c r="F706" s="30">
        <f>SUMIF([3]表三汇总表!$A$10:$A$607,A706,[3]表三汇总表!$D$10:$D$607)/10000</f>
        <v>0</v>
      </c>
      <c r="G706" s="25" t="e">
        <f t="shared" si="34"/>
        <v>#DIV/0!</v>
      </c>
      <c r="I706" s="4"/>
    </row>
    <row r="707" spans="1:9">
      <c r="A707" s="26">
        <v>2100210</v>
      </c>
      <c r="B707" s="26" t="s">
        <v>505</v>
      </c>
      <c r="C707" s="28">
        <f t="shared" si="33"/>
        <v>7</v>
      </c>
      <c r="D707" s="28" t="str">
        <f t="shared" si="35"/>
        <v>21002</v>
      </c>
      <c r="E707" s="30">
        <v>0</v>
      </c>
      <c r="F707" s="30">
        <f>SUMIF([3]表三汇总表!$A$10:$A$607,A707,[3]表三汇总表!$D$10:$D$607)/10000</f>
        <v>0</v>
      </c>
      <c r="G707" s="25" t="e">
        <f t="shared" si="34"/>
        <v>#DIV/0!</v>
      </c>
      <c r="I707" s="4"/>
    </row>
    <row r="708" spans="1:9">
      <c r="A708" s="26">
        <v>2100211</v>
      </c>
      <c r="B708" s="26" t="s">
        <v>506</v>
      </c>
      <c r="C708" s="28">
        <f t="shared" si="33"/>
        <v>7</v>
      </c>
      <c r="D708" s="28" t="str">
        <f t="shared" si="35"/>
        <v>21002</v>
      </c>
      <c r="E708" s="30">
        <v>0</v>
      </c>
      <c r="F708" s="30">
        <f>SUMIF([3]表三汇总表!$A$10:$A$607,A708,[3]表三汇总表!$D$10:$D$607)/10000</f>
        <v>0</v>
      </c>
      <c r="G708" s="25" t="e">
        <f t="shared" si="34"/>
        <v>#DIV/0!</v>
      </c>
      <c r="I708" s="4"/>
    </row>
    <row r="709" spans="1:9">
      <c r="A709" s="26">
        <v>2100212</v>
      </c>
      <c r="B709" s="26" t="s">
        <v>507</v>
      </c>
      <c r="C709" s="28">
        <f t="shared" si="33"/>
        <v>7</v>
      </c>
      <c r="D709" s="28" t="str">
        <f t="shared" si="35"/>
        <v>21002</v>
      </c>
      <c r="E709" s="30">
        <v>0</v>
      </c>
      <c r="F709" s="30">
        <f>SUMIF([3]表三汇总表!$A$10:$A$607,A709,[3]表三汇总表!$D$10:$D$607)/10000</f>
        <v>0</v>
      </c>
      <c r="G709" s="25" t="e">
        <f t="shared" si="34"/>
        <v>#DIV/0!</v>
      </c>
      <c r="I709" s="4"/>
    </row>
    <row r="710" spans="1:9">
      <c r="A710" s="26">
        <v>2100213</v>
      </c>
      <c r="B710" s="26" t="s">
        <v>508</v>
      </c>
      <c r="C710" s="28">
        <f t="shared" ref="C710:C773" si="36">LEN(A710)</f>
        <v>7</v>
      </c>
      <c r="D710" s="28" t="str">
        <f t="shared" si="35"/>
        <v>21002</v>
      </c>
      <c r="E710" s="30">
        <v>0</v>
      </c>
      <c r="F710" s="30">
        <f>SUMIF([3]表三汇总表!$A$10:$A$607,A710,[3]表三汇总表!$D$10:$D$607)/10000</f>
        <v>0</v>
      </c>
      <c r="G710" s="25" t="e">
        <f t="shared" si="34"/>
        <v>#DIV/0!</v>
      </c>
      <c r="I710" s="4"/>
    </row>
    <row r="711" spans="1:9">
      <c r="A711" s="26">
        <v>2100299</v>
      </c>
      <c r="B711" s="26" t="s">
        <v>509</v>
      </c>
      <c r="C711" s="28">
        <f t="shared" si="36"/>
        <v>7</v>
      </c>
      <c r="D711" s="28" t="str">
        <f t="shared" si="35"/>
        <v>21002</v>
      </c>
      <c r="E711" s="30">
        <v>0</v>
      </c>
      <c r="F711" s="30">
        <f>SUMIF([3]表三汇总表!$A$10:$A$607,A711,[3]表三汇总表!$D$10:$D$607)/10000</f>
        <v>0</v>
      </c>
      <c r="G711" s="25" t="e">
        <f t="shared" ref="G711:G774" si="37">(F711-E711)/E711*100</f>
        <v>#DIV/0!</v>
      </c>
      <c r="I711" s="4"/>
    </row>
    <row r="712" spans="1:9">
      <c r="A712" s="26">
        <v>21003</v>
      </c>
      <c r="B712" s="27" t="s">
        <v>510</v>
      </c>
      <c r="C712" s="28">
        <f t="shared" si="36"/>
        <v>5</v>
      </c>
      <c r="D712" s="28" t="str">
        <f t="shared" si="35"/>
        <v/>
      </c>
      <c r="E712" s="35">
        <v>3889</v>
      </c>
      <c r="F712" s="35">
        <f>SUM(F713:F715)</f>
        <v>4024.411076</v>
      </c>
      <c r="G712" s="25">
        <f t="shared" si="37"/>
        <v>3.48189961429674</v>
      </c>
      <c r="I712" s="4"/>
    </row>
    <row r="713" spans="1:9">
      <c r="A713" s="26">
        <v>2100301</v>
      </c>
      <c r="B713" s="26" t="s">
        <v>511</v>
      </c>
      <c r="C713" s="28">
        <f t="shared" si="36"/>
        <v>7</v>
      </c>
      <c r="D713" s="28" t="str">
        <f t="shared" si="35"/>
        <v>21003</v>
      </c>
      <c r="E713" s="30">
        <v>0</v>
      </c>
      <c r="F713" s="30">
        <f>SUMIF([3]表三汇总表!$A$10:$A$607,A713,[3]表三汇总表!$D$10:$D$607)/10000</f>
        <v>0</v>
      </c>
      <c r="G713" s="25" t="e">
        <f t="shared" si="37"/>
        <v>#DIV/0!</v>
      </c>
      <c r="I713" s="4"/>
    </row>
    <row r="714" spans="1:9">
      <c r="A714" s="26">
        <v>2100302</v>
      </c>
      <c r="B714" s="26" t="s">
        <v>512</v>
      </c>
      <c r="C714" s="28">
        <f t="shared" si="36"/>
        <v>7</v>
      </c>
      <c r="D714" s="28" t="str">
        <f t="shared" si="35"/>
        <v>21003</v>
      </c>
      <c r="E714" s="30">
        <v>3889</v>
      </c>
      <c r="F714" s="30">
        <f>SUMIF([3]表三汇总表!$A$10:$A$607,A714,[3]表三汇总表!$D$10:$D$607)/10000</f>
        <v>4024.411076</v>
      </c>
      <c r="G714" s="25">
        <f t="shared" si="37"/>
        <v>3.48189961429674</v>
      </c>
      <c r="I714" s="4"/>
    </row>
    <row r="715" spans="1:9">
      <c r="A715" s="26">
        <v>2100399</v>
      </c>
      <c r="B715" s="26" t="s">
        <v>513</v>
      </c>
      <c r="C715" s="28">
        <f t="shared" si="36"/>
        <v>7</v>
      </c>
      <c r="D715" s="28" t="str">
        <f t="shared" si="35"/>
        <v>21003</v>
      </c>
      <c r="E715" s="30">
        <v>0</v>
      </c>
      <c r="F715" s="30">
        <f>SUMIF([3]表三汇总表!$A$10:$A$607,A715,[3]表三汇总表!$D$10:$D$607)/10000</f>
        <v>0</v>
      </c>
      <c r="G715" s="25" t="e">
        <f t="shared" si="37"/>
        <v>#DIV/0!</v>
      </c>
      <c r="I715" s="4"/>
    </row>
    <row r="716" spans="1:9">
      <c r="A716" s="26">
        <v>21004</v>
      </c>
      <c r="B716" s="27" t="s">
        <v>514</v>
      </c>
      <c r="C716" s="28">
        <f t="shared" si="36"/>
        <v>5</v>
      </c>
      <c r="D716" s="28" t="str">
        <f t="shared" si="35"/>
        <v/>
      </c>
      <c r="E716" s="35">
        <v>2553</v>
      </c>
      <c r="F716" s="35">
        <f>SUM(F717:F727)</f>
        <v>1913.537286</v>
      </c>
      <c r="G716" s="25">
        <f t="shared" si="37"/>
        <v>-25.0475015276146</v>
      </c>
      <c r="I716" s="4"/>
    </row>
    <row r="717" spans="1:9">
      <c r="A717" s="26">
        <v>2100401</v>
      </c>
      <c r="B717" s="26" t="s">
        <v>515</v>
      </c>
      <c r="C717" s="28">
        <f t="shared" si="36"/>
        <v>7</v>
      </c>
      <c r="D717" s="28" t="str">
        <f t="shared" si="35"/>
        <v>21004</v>
      </c>
      <c r="E717" s="30">
        <v>705</v>
      </c>
      <c r="F717" s="30">
        <f>SUMIF([3]表三汇总表!$A$10:$A$607,A717,[3]表三汇总表!$D$10:$D$607)/10000</f>
        <v>934.484796</v>
      </c>
      <c r="G717" s="25">
        <f t="shared" si="37"/>
        <v>32.551034893617</v>
      </c>
      <c r="I717" s="4"/>
    </row>
    <row r="718" spans="1:9">
      <c r="A718" s="26">
        <v>2100402</v>
      </c>
      <c r="B718" s="26" t="s">
        <v>516</v>
      </c>
      <c r="C718" s="28">
        <f t="shared" si="36"/>
        <v>7</v>
      </c>
      <c r="D718" s="28" t="str">
        <f t="shared" si="35"/>
        <v>21004</v>
      </c>
      <c r="E718" s="30">
        <v>397</v>
      </c>
      <c r="F718" s="30">
        <f>SUMIF([3]表三汇总表!$A$10:$A$607,A718,[3]表三汇总表!$D$10:$D$607)/10000</f>
        <v>0</v>
      </c>
      <c r="G718" s="25">
        <f t="shared" si="37"/>
        <v>-100</v>
      </c>
      <c r="I718" s="4"/>
    </row>
    <row r="719" spans="1:9">
      <c r="A719" s="26">
        <v>2100403</v>
      </c>
      <c r="B719" s="26" t="s">
        <v>517</v>
      </c>
      <c r="C719" s="28">
        <f t="shared" si="36"/>
        <v>7</v>
      </c>
      <c r="D719" s="28" t="str">
        <f t="shared" si="35"/>
        <v>21004</v>
      </c>
      <c r="E719" s="30">
        <v>835</v>
      </c>
      <c r="F719" s="30">
        <f>SUMIF([3]表三汇总表!$A$10:$A$607,A719,[3]表三汇总表!$D$10:$D$607)/10000</f>
        <v>755.42169</v>
      </c>
      <c r="G719" s="25">
        <f t="shared" si="37"/>
        <v>-9.53033652694611</v>
      </c>
      <c r="I719" s="4"/>
    </row>
    <row r="720" spans="1:9">
      <c r="A720" s="26">
        <v>2100404</v>
      </c>
      <c r="B720" s="26" t="s">
        <v>518</v>
      </c>
      <c r="C720" s="28">
        <f t="shared" si="36"/>
        <v>7</v>
      </c>
      <c r="D720" s="28" t="str">
        <f t="shared" si="35"/>
        <v>21004</v>
      </c>
      <c r="E720" s="30">
        <v>0</v>
      </c>
      <c r="F720" s="30">
        <f>SUMIF([3]表三汇总表!$A$10:$A$607,A720,[3]表三汇总表!$D$10:$D$607)/10000</f>
        <v>0</v>
      </c>
      <c r="G720" s="25" t="e">
        <f t="shared" si="37"/>
        <v>#DIV/0!</v>
      </c>
      <c r="I720" s="4"/>
    </row>
    <row r="721" spans="1:9">
      <c r="A721" s="26">
        <v>2100405</v>
      </c>
      <c r="B721" s="26" t="s">
        <v>519</v>
      </c>
      <c r="C721" s="28">
        <f t="shared" si="36"/>
        <v>7</v>
      </c>
      <c r="D721" s="28" t="str">
        <f t="shared" si="35"/>
        <v>21004</v>
      </c>
      <c r="E721" s="30">
        <v>0</v>
      </c>
      <c r="F721" s="30">
        <f>SUMIF([3]表三汇总表!$A$10:$A$607,A721,[3]表三汇总表!$D$10:$D$607)/10000</f>
        <v>0</v>
      </c>
      <c r="G721" s="25" t="e">
        <f t="shared" si="37"/>
        <v>#DIV/0!</v>
      </c>
      <c r="I721" s="4"/>
    </row>
    <row r="722" spans="1:9">
      <c r="A722" s="26">
        <v>2100406</v>
      </c>
      <c r="B722" s="26" t="s">
        <v>520</v>
      </c>
      <c r="C722" s="28">
        <f t="shared" si="36"/>
        <v>7</v>
      </c>
      <c r="D722" s="28" t="str">
        <f t="shared" si="35"/>
        <v>21004</v>
      </c>
      <c r="E722" s="30">
        <v>0</v>
      </c>
      <c r="F722" s="30">
        <f>SUMIF([3]表三汇总表!$A$10:$A$607,A722,[3]表三汇总表!$D$10:$D$607)/10000</f>
        <v>0</v>
      </c>
      <c r="G722" s="25" t="e">
        <f t="shared" si="37"/>
        <v>#DIV/0!</v>
      </c>
      <c r="I722" s="4"/>
    </row>
    <row r="723" spans="1:9">
      <c r="A723" s="26">
        <v>2100407</v>
      </c>
      <c r="B723" s="26" t="s">
        <v>521</v>
      </c>
      <c r="C723" s="28">
        <f t="shared" si="36"/>
        <v>7</v>
      </c>
      <c r="D723" s="28" t="str">
        <f t="shared" si="35"/>
        <v>21004</v>
      </c>
      <c r="E723" s="30">
        <v>0</v>
      </c>
      <c r="F723" s="30">
        <f>SUMIF([3]表三汇总表!$A$10:$A$607,A723,[3]表三汇总表!$D$10:$D$607)/10000</f>
        <v>0</v>
      </c>
      <c r="G723" s="25" t="e">
        <f t="shared" si="37"/>
        <v>#DIV/0!</v>
      </c>
      <c r="I723" s="4"/>
    </row>
    <row r="724" spans="1:9">
      <c r="A724" s="26">
        <v>2100408</v>
      </c>
      <c r="B724" s="26" t="s">
        <v>522</v>
      </c>
      <c r="C724" s="28">
        <f t="shared" si="36"/>
        <v>7</v>
      </c>
      <c r="D724" s="28" t="str">
        <f t="shared" si="35"/>
        <v>21004</v>
      </c>
      <c r="E724" s="30">
        <v>346</v>
      </c>
      <c r="F724" s="30">
        <f>SUMIF([3]表三汇总表!$A$10:$A$607,A724,[3]表三汇总表!$D$10:$D$607)/10000</f>
        <v>195.7508</v>
      </c>
      <c r="G724" s="25">
        <f t="shared" si="37"/>
        <v>-43.4246242774566</v>
      </c>
      <c r="I724" s="4"/>
    </row>
    <row r="725" spans="1:9">
      <c r="A725" s="26">
        <v>2100409</v>
      </c>
      <c r="B725" s="26" t="s">
        <v>523</v>
      </c>
      <c r="C725" s="28">
        <f t="shared" si="36"/>
        <v>7</v>
      </c>
      <c r="D725" s="28" t="str">
        <f t="shared" si="35"/>
        <v>21004</v>
      </c>
      <c r="E725" s="30">
        <v>270</v>
      </c>
      <c r="F725" s="30">
        <f>SUMIF([3]表三汇总表!$A$10:$A$607,A725,[3]表三汇总表!$D$10:$D$607)/10000</f>
        <v>27.88</v>
      </c>
      <c r="G725" s="25">
        <f t="shared" si="37"/>
        <v>-89.6740740740741</v>
      </c>
      <c r="I725" s="4"/>
    </row>
    <row r="726" spans="1:9">
      <c r="A726" s="26">
        <v>2100410</v>
      </c>
      <c r="B726" s="26" t="s">
        <v>524</v>
      </c>
      <c r="C726" s="28">
        <f t="shared" si="36"/>
        <v>7</v>
      </c>
      <c r="D726" s="28" t="str">
        <f t="shared" si="35"/>
        <v>21004</v>
      </c>
      <c r="E726" s="30">
        <v>0</v>
      </c>
      <c r="F726" s="30">
        <f>SUMIF([3]表三汇总表!$A$10:$A$607,A726,[3]表三汇总表!$D$10:$D$607)/10000</f>
        <v>0</v>
      </c>
      <c r="G726" s="25" t="e">
        <f t="shared" si="37"/>
        <v>#DIV/0!</v>
      </c>
      <c r="I726" s="4"/>
    </row>
    <row r="727" spans="1:9">
      <c r="A727" s="26">
        <v>2100499</v>
      </c>
      <c r="B727" s="26" t="s">
        <v>525</v>
      </c>
      <c r="C727" s="28">
        <f t="shared" si="36"/>
        <v>7</v>
      </c>
      <c r="D727" s="28" t="str">
        <f t="shared" si="35"/>
        <v>21004</v>
      </c>
      <c r="E727" s="30">
        <v>0</v>
      </c>
      <c r="F727" s="30">
        <f>SUMIF([3]表三汇总表!$A$10:$A$607,A727,[3]表三汇总表!$D$10:$D$607)/10000</f>
        <v>0</v>
      </c>
      <c r="G727" s="25" t="e">
        <f t="shared" si="37"/>
        <v>#DIV/0!</v>
      </c>
      <c r="I727" s="4"/>
    </row>
    <row r="728" spans="1:9">
      <c r="A728" s="26">
        <v>21006</v>
      </c>
      <c r="B728" s="36" t="s">
        <v>526</v>
      </c>
      <c r="C728" s="28">
        <f t="shared" si="36"/>
        <v>5</v>
      </c>
      <c r="D728" s="28" t="str">
        <f t="shared" si="35"/>
        <v/>
      </c>
      <c r="E728" s="30"/>
      <c r="F728" s="35"/>
      <c r="G728" s="25" t="e">
        <f t="shared" si="37"/>
        <v>#DIV/0!</v>
      </c>
      <c r="I728" s="4"/>
    </row>
    <row r="729" spans="1:9">
      <c r="A729" s="26">
        <v>2100601</v>
      </c>
      <c r="B729" s="31" t="s">
        <v>527</v>
      </c>
      <c r="C729" s="28">
        <f t="shared" si="36"/>
        <v>7</v>
      </c>
      <c r="D729" s="28" t="str">
        <f t="shared" si="35"/>
        <v>21006</v>
      </c>
      <c r="E729" s="30">
        <v>0</v>
      </c>
      <c r="F729" s="30">
        <f>SUMIF([3]表三汇总表!$A$10:$A$607,A729,[3]表三汇总表!$D$10:$D$607)/10000</f>
        <v>0</v>
      </c>
      <c r="G729" s="25" t="e">
        <f t="shared" si="37"/>
        <v>#DIV/0!</v>
      </c>
      <c r="I729" s="4"/>
    </row>
    <row r="730" spans="1:9">
      <c r="A730" s="26">
        <v>2100699</v>
      </c>
      <c r="B730" s="31" t="s">
        <v>528</v>
      </c>
      <c r="C730" s="28">
        <f t="shared" si="36"/>
        <v>7</v>
      </c>
      <c r="D730" s="28" t="str">
        <f t="shared" si="35"/>
        <v>21006</v>
      </c>
      <c r="E730" s="30">
        <v>0</v>
      </c>
      <c r="F730" s="30">
        <f>SUMIF([3]表三汇总表!$A$10:$A$607,A730,[3]表三汇总表!$D$10:$D$607)/10000</f>
        <v>0</v>
      </c>
      <c r="G730" s="25" t="e">
        <f t="shared" si="37"/>
        <v>#DIV/0!</v>
      </c>
      <c r="I730" s="4"/>
    </row>
    <row r="731" spans="1:9">
      <c r="A731" s="26">
        <v>21007</v>
      </c>
      <c r="B731" s="27" t="s">
        <v>529</v>
      </c>
      <c r="C731" s="28">
        <f t="shared" si="36"/>
        <v>5</v>
      </c>
      <c r="D731" s="28" t="str">
        <f t="shared" si="35"/>
        <v/>
      </c>
      <c r="E731" s="35">
        <v>1334</v>
      </c>
      <c r="F731" s="35">
        <f>SUM(F732:F734)</f>
        <v>1693.13</v>
      </c>
      <c r="G731" s="25">
        <f t="shared" si="37"/>
        <v>26.9212893553223</v>
      </c>
      <c r="I731" s="4"/>
    </row>
    <row r="732" spans="1:9">
      <c r="A732" s="26">
        <v>2100716</v>
      </c>
      <c r="B732" s="26" t="s">
        <v>530</v>
      </c>
      <c r="C732" s="28">
        <f t="shared" si="36"/>
        <v>7</v>
      </c>
      <c r="D732" s="28" t="str">
        <f t="shared" si="35"/>
        <v>21007</v>
      </c>
      <c r="E732" s="30">
        <v>0</v>
      </c>
      <c r="F732" s="30">
        <f>SUMIF([3]表三汇总表!$A$10:$A$607,A732,[3]表三汇总表!$D$10:$D$607)/10000</f>
        <v>66.6</v>
      </c>
      <c r="G732" s="25" t="e">
        <f t="shared" si="37"/>
        <v>#DIV/0!</v>
      </c>
      <c r="I732" s="4"/>
    </row>
    <row r="733" spans="1:9">
      <c r="A733" s="26">
        <v>2100717</v>
      </c>
      <c r="B733" s="26" t="s">
        <v>531</v>
      </c>
      <c r="C733" s="28">
        <f t="shared" si="36"/>
        <v>7</v>
      </c>
      <c r="D733" s="28" t="str">
        <f t="shared" si="35"/>
        <v>21007</v>
      </c>
      <c r="E733" s="30">
        <v>0</v>
      </c>
      <c r="F733" s="30">
        <f>SUMIF([3]表三汇总表!$A$10:$A$607,A733,[3]表三汇总表!$D$10:$D$607)/10000</f>
        <v>0</v>
      </c>
      <c r="G733" s="25" t="e">
        <f t="shared" si="37"/>
        <v>#DIV/0!</v>
      </c>
      <c r="I733" s="4"/>
    </row>
    <row r="734" spans="1:9">
      <c r="A734" s="26">
        <v>2100799</v>
      </c>
      <c r="B734" s="26" t="s">
        <v>532</v>
      </c>
      <c r="C734" s="28">
        <f t="shared" si="36"/>
        <v>7</v>
      </c>
      <c r="D734" s="28" t="str">
        <f t="shared" si="35"/>
        <v>21007</v>
      </c>
      <c r="E734" s="30">
        <v>1334</v>
      </c>
      <c r="F734" s="30">
        <f>SUMIF([3]表三汇总表!$A$10:$A$607,A734,[3]表三汇总表!$D$10:$D$607)/10000</f>
        <v>1626.53</v>
      </c>
      <c r="G734" s="25">
        <f t="shared" si="37"/>
        <v>21.9287856071964</v>
      </c>
      <c r="I734" s="4"/>
    </row>
    <row r="735" spans="1:9">
      <c r="A735" s="26">
        <v>21011</v>
      </c>
      <c r="B735" s="27" t="s">
        <v>533</v>
      </c>
      <c r="C735" s="28">
        <f t="shared" si="36"/>
        <v>5</v>
      </c>
      <c r="D735" s="28" t="str">
        <f t="shared" si="35"/>
        <v/>
      </c>
      <c r="E735" s="35">
        <v>0</v>
      </c>
      <c r="F735" s="35">
        <f>SUM(F736:F739)</f>
        <v>0</v>
      </c>
      <c r="G735" s="25" t="e">
        <f t="shared" si="37"/>
        <v>#DIV/0!</v>
      </c>
      <c r="I735" s="4"/>
    </row>
    <row r="736" spans="1:9">
      <c r="A736" s="26">
        <v>2101101</v>
      </c>
      <c r="B736" s="26" t="s">
        <v>534</v>
      </c>
      <c r="C736" s="28">
        <f t="shared" si="36"/>
        <v>7</v>
      </c>
      <c r="D736" s="28" t="str">
        <f t="shared" si="35"/>
        <v>21011</v>
      </c>
      <c r="E736" s="30">
        <v>0</v>
      </c>
      <c r="F736" s="30">
        <f>SUMIF([3]表三汇总表!$A$10:$A$607,A736,[3]表三汇总表!$D$10:$D$607)/10000</f>
        <v>0</v>
      </c>
      <c r="G736" s="25" t="e">
        <f t="shared" si="37"/>
        <v>#DIV/0!</v>
      </c>
      <c r="I736" s="4"/>
    </row>
    <row r="737" spans="1:9">
      <c r="A737" s="26">
        <v>2101102</v>
      </c>
      <c r="B737" s="26" t="s">
        <v>535</v>
      </c>
      <c r="C737" s="28">
        <f t="shared" si="36"/>
        <v>7</v>
      </c>
      <c r="D737" s="28" t="str">
        <f t="shared" si="35"/>
        <v>21011</v>
      </c>
      <c r="E737" s="30">
        <v>0</v>
      </c>
      <c r="F737" s="30">
        <f>SUMIF([3]表三汇总表!$A$10:$A$607,A737,[3]表三汇总表!$D$10:$D$607)/10000</f>
        <v>0</v>
      </c>
      <c r="G737" s="25" t="e">
        <f t="shared" si="37"/>
        <v>#DIV/0!</v>
      </c>
      <c r="I737" s="4"/>
    </row>
    <row r="738" spans="1:9">
      <c r="A738" s="26">
        <v>2101103</v>
      </c>
      <c r="B738" s="26" t="s">
        <v>536</v>
      </c>
      <c r="C738" s="28">
        <f t="shared" si="36"/>
        <v>7</v>
      </c>
      <c r="D738" s="28" t="str">
        <f t="shared" si="35"/>
        <v>21011</v>
      </c>
      <c r="E738" s="30">
        <v>0</v>
      </c>
      <c r="F738" s="30">
        <f>SUMIF([3]表三汇总表!$A$10:$A$607,A738,[3]表三汇总表!$D$10:$D$607)/10000</f>
        <v>0</v>
      </c>
      <c r="G738" s="25" t="e">
        <f t="shared" si="37"/>
        <v>#DIV/0!</v>
      </c>
      <c r="I738" s="4"/>
    </row>
    <row r="739" spans="1:9">
      <c r="A739" s="26">
        <v>2101199</v>
      </c>
      <c r="B739" s="26" t="s">
        <v>537</v>
      </c>
      <c r="C739" s="28">
        <f t="shared" si="36"/>
        <v>7</v>
      </c>
      <c r="D739" s="28" t="str">
        <f t="shared" si="35"/>
        <v>21011</v>
      </c>
      <c r="E739" s="30">
        <v>0</v>
      </c>
      <c r="F739" s="30">
        <f>SUMIF([3]表三汇总表!$A$10:$A$607,A739,[3]表三汇总表!$D$10:$D$607)/10000</f>
        <v>0</v>
      </c>
      <c r="G739" s="25" t="e">
        <f t="shared" si="37"/>
        <v>#DIV/0!</v>
      </c>
      <c r="I739" s="4"/>
    </row>
    <row r="740" spans="1:9">
      <c r="A740" s="26">
        <v>21012</v>
      </c>
      <c r="B740" s="27" t="s">
        <v>538</v>
      </c>
      <c r="C740" s="28">
        <f t="shared" si="36"/>
        <v>5</v>
      </c>
      <c r="D740" s="28" t="str">
        <f t="shared" si="35"/>
        <v/>
      </c>
      <c r="E740" s="35">
        <v>3139</v>
      </c>
      <c r="F740" s="35">
        <f>SUM(F741:F743)</f>
        <v>7860.578662</v>
      </c>
      <c r="G740" s="25">
        <f t="shared" si="37"/>
        <v>150.41665058936</v>
      </c>
      <c r="I740" s="4"/>
    </row>
    <row r="741" spans="1:9">
      <c r="A741" s="26">
        <v>2101201</v>
      </c>
      <c r="B741" s="26" t="s">
        <v>539</v>
      </c>
      <c r="C741" s="28">
        <f t="shared" si="36"/>
        <v>7</v>
      </c>
      <c r="D741" s="28" t="str">
        <f t="shared" si="35"/>
        <v>21012</v>
      </c>
      <c r="E741" s="30">
        <v>1979</v>
      </c>
      <c r="F741" s="30">
        <f>SUMIF([3]表三汇总表!$A$10:$A$607,A741,[3]表三汇总表!$D$10:$D$607)/10000</f>
        <v>2023.140774</v>
      </c>
      <c r="G741" s="25">
        <f t="shared" si="37"/>
        <v>2.2304585144012</v>
      </c>
      <c r="I741" s="4"/>
    </row>
    <row r="742" spans="1:9">
      <c r="A742" s="26">
        <v>2101202</v>
      </c>
      <c r="B742" s="26" t="s">
        <v>540</v>
      </c>
      <c r="C742" s="28">
        <f t="shared" si="36"/>
        <v>7</v>
      </c>
      <c r="D742" s="28" t="str">
        <f t="shared" si="35"/>
        <v>21012</v>
      </c>
      <c r="E742" s="30">
        <v>1056</v>
      </c>
      <c r="F742" s="30">
        <f>SUMIF([3]表三汇总表!$A$10:$A$607,A742,[3]表三汇总表!$D$10:$D$607)/10000</f>
        <v>5748.3136</v>
      </c>
      <c r="G742" s="25">
        <f t="shared" si="37"/>
        <v>444.347878787879</v>
      </c>
      <c r="I742" s="4"/>
    </row>
    <row r="743" spans="1:9">
      <c r="A743" s="26">
        <v>2101299</v>
      </c>
      <c r="B743" s="26" t="s">
        <v>541</v>
      </c>
      <c r="C743" s="28">
        <f t="shared" si="36"/>
        <v>7</v>
      </c>
      <c r="D743" s="28" t="str">
        <f t="shared" si="35"/>
        <v>21012</v>
      </c>
      <c r="E743" s="30">
        <v>104</v>
      </c>
      <c r="F743" s="30">
        <f>SUMIF([3]表三汇总表!$A$10:$A$607,A743,[3]表三汇总表!$D$10:$D$607)/10000</f>
        <v>89.124288</v>
      </c>
      <c r="G743" s="25">
        <f t="shared" si="37"/>
        <v>-14.3035692307692</v>
      </c>
      <c r="I743" s="4"/>
    </row>
    <row r="744" spans="1:9">
      <c r="A744" s="26">
        <v>21013</v>
      </c>
      <c r="B744" s="27" t="s">
        <v>542</v>
      </c>
      <c r="C744" s="28">
        <f t="shared" si="36"/>
        <v>5</v>
      </c>
      <c r="D744" s="28" t="str">
        <f t="shared" si="35"/>
        <v/>
      </c>
      <c r="E744" s="35">
        <v>802</v>
      </c>
      <c r="F744" s="35">
        <f>SUM(F745:F747)</f>
        <v>801.85</v>
      </c>
      <c r="G744" s="25">
        <f t="shared" si="37"/>
        <v>-0.018703241895259</v>
      </c>
      <c r="I744" s="4"/>
    </row>
    <row r="745" spans="1:9">
      <c r="A745" s="26">
        <v>2101301</v>
      </c>
      <c r="B745" s="26" t="s">
        <v>543</v>
      </c>
      <c r="C745" s="28">
        <f t="shared" si="36"/>
        <v>7</v>
      </c>
      <c r="D745" s="28" t="str">
        <f t="shared" si="35"/>
        <v>21013</v>
      </c>
      <c r="E745" s="30">
        <v>802</v>
      </c>
      <c r="F745" s="30">
        <f>SUMIF([3]表三汇总表!$A$10:$A$607,A745,[3]表三汇总表!$D$10:$D$607)/10000</f>
        <v>801.85</v>
      </c>
      <c r="G745" s="25">
        <f t="shared" si="37"/>
        <v>-0.018703241895259</v>
      </c>
      <c r="I745" s="4"/>
    </row>
    <row r="746" spans="1:9">
      <c r="A746" s="26">
        <v>2101302</v>
      </c>
      <c r="B746" s="26" t="s">
        <v>544</v>
      </c>
      <c r="C746" s="28">
        <f t="shared" si="36"/>
        <v>7</v>
      </c>
      <c r="D746" s="28" t="str">
        <f t="shared" si="35"/>
        <v>21013</v>
      </c>
      <c r="E746" s="30">
        <v>0</v>
      </c>
      <c r="F746" s="30">
        <f>SUMIF([3]表三汇总表!$A$10:$A$607,A746,[3]表三汇总表!$D$10:$D$607)/10000</f>
        <v>0</v>
      </c>
      <c r="G746" s="25" t="e">
        <f t="shared" si="37"/>
        <v>#DIV/0!</v>
      </c>
      <c r="I746" s="4"/>
    </row>
    <row r="747" spans="1:9">
      <c r="A747" s="26">
        <v>2101399</v>
      </c>
      <c r="B747" s="26" t="s">
        <v>545</v>
      </c>
      <c r="C747" s="28">
        <f t="shared" si="36"/>
        <v>7</v>
      </c>
      <c r="D747" s="28" t="str">
        <f t="shared" si="35"/>
        <v>21013</v>
      </c>
      <c r="E747" s="30">
        <v>0</v>
      </c>
      <c r="F747" s="30">
        <f>SUMIF([3]表三汇总表!$A$10:$A$607,A747,[3]表三汇总表!$D$10:$D$607)/10000</f>
        <v>0</v>
      </c>
      <c r="G747" s="25" t="e">
        <f t="shared" si="37"/>
        <v>#DIV/0!</v>
      </c>
      <c r="I747" s="4"/>
    </row>
    <row r="748" spans="1:9">
      <c r="A748" s="26">
        <v>21014</v>
      </c>
      <c r="B748" s="27" t="s">
        <v>546</v>
      </c>
      <c r="C748" s="28">
        <f t="shared" si="36"/>
        <v>5</v>
      </c>
      <c r="D748" s="28" t="str">
        <f t="shared" si="35"/>
        <v/>
      </c>
      <c r="E748" s="35">
        <v>0</v>
      </c>
      <c r="F748" s="35">
        <f>SUM(F749:F750)</f>
        <v>58.6</v>
      </c>
      <c r="G748" s="25" t="e">
        <f t="shared" si="37"/>
        <v>#DIV/0!</v>
      </c>
      <c r="I748" s="4"/>
    </row>
    <row r="749" spans="1:9">
      <c r="A749" s="26">
        <v>2101401</v>
      </c>
      <c r="B749" s="26" t="s">
        <v>547</v>
      </c>
      <c r="C749" s="28">
        <f t="shared" si="36"/>
        <v>7</v>
      </c>
      <c r="D749" s="28" t="str">
        <f t="shared" si="35"/>
        <v>21014</v>
      </c>
      <c r="E749" s="30">
        <v>0</v>
      </c>
      <c r="F749" s="30">
        <f>SUMIF([3]表三汇总表!$A$10:$A$607,A749,[3]表三汇总表!$D$10:$D$607)/10000</f>
        <v>58.6</v>
      </c>
      <c r="G749" s="25" t="e">
        <f t="shared" si="37"/>
        <v>#DIV/0!</v>
      </c>
      <c r="I749" s="4"/>
    </row>
    <row r="750" spans="1:9">
      <c r="A750" s="26">
        <v>2101499</v>
      </c>
      <c r="B750" s="26" t="s">
        <v>548</v>
      </c>
      <c r="C750" s="28">
        <f t="shared" si="36"/>
        <v>7</v>
      </c>
      <c r="D750" s="28" t="str">
        <f t="shared" si="35"/>
        <v>21014</v>
      </c>
      <c r="E750" s="30">
        <v>0</v>
      </c>
      <c r="F750" s="30">
        <f>SUMIF([3]表三汇总表!$A$10:$A$607,A750,[3]表三汇总表!$D$10:$D$607)/10000</f>
        <v>0</v>
      </c>
      <c r="G750" s="25" t="e">
        <f t="shared" si="37"/>
        <v>#DIV/0!</v>
      </c>
      <c r="I750" s="4"/>
    </row>
    <row r="751" spans="1:9">
      <c r="A751" s="26">
        <v>21015</v>
      </c>
      <c r="B751" s="27" t="s">
        <v>549</v>
      </c>
      <c r="C751" s="28">
        <f t="shared" si="36"/>
        <v>5</v>
      </c>
      <c r="D751" s="28" t="str">
        <f t="shared" si="35"/>
        <v/>
      </c>
      <c r="E751" s="35">
        <v>0</v>
      </c>
      <c r="F751" s="35">
        <f>SUM(F752:F759)</f>
        <v>0</v>
      </c>
      <c r="G751" s="25" t="e">
        <f t="shared" si="37"/>
        <v>#DIV/0!</v>
      </c>
      <c r="I751" s="4"/>
    </row>
    <row r="752" spans="1:9">
      <c r="A752" s="26">
        <v>2101501</v>
      </c>
      <c r="B752" s="26" t="s">
        <v>10</v>
      </c>
      <c r="C752" s="28">
        <f t="shared" si="36"/>
        <v>7</v>
      </c>
      <c r="D752" s="28" t="str">
        <f t="shared" si="35"/>
        <v>21015</v>
      </c>
      <c r="E752" s="30">
        <v>0</v>
      </c>
      <c r="F752" s="30">
        <f>SUMIF([3]表三汇总表!$A$10:$A$607,A752,[3]表三汇总表!$D$10:$D$607)/10000</f>
        <v>0</v>
      </c>
      <c r="G752" s="25" t="e">
        <f t="shared" si="37"/>
        <v>#DIV/0!</v>
      </c>
      <c r="I752" s="4"/>
    </row>
    <row r="753" spans="1:9">
      <c r="A753" s="26">
        <v>2101502</v>
      </c>
      <c r="B753" s="26" t="s">
        <v>11</v>
      </c>
      <c r="C753" s="28">
        <f t="shared" si="36"/>
        <v>7</v>
      </c>
      <c r="D753" s="28" t="str">
        <f t="shared" si="35"/>
        <v>21015</v>
      </c>
      <c r="E753" s="30">
        <v>0</v>
      </c>
      <c r="F753" s="30">
        <f>SUMIF([3]表三汇总表!$A$10:$A$607,A753,[3]表三汇总表!$D$10:$D$607)/10000</f>
        <v>0</v>
      </c>
      <c r="G753" s="25" t="e">
        <f t="shared" si="37"/>
        <v>#DIV/0!</v>
      </c>
      <c r="I753" s="4"/>
    </row>
    <row r="754" spans="1:9">
      <c r="A754" s="26">
        <v>2101503</v>
      </c>
      <c r="B754" s="26" t="s">
        <v>12</v>
      </c>
      <c r="C754" s="28">
        <f t="shared" si="36"/>
        <v>7</v>
      </c>
      <c r="D754" s="28" t="str">
        <f t="shared" si="35"/>
        <v>21015</v>
      </c>
      <c r="E754" s="30">
        <v>0</v>
      </c>
      <c r="F754" s="30">
        <f>SUMIF([3]表三汇总表!$A$10:$A$607,A754,[3]表三汇总表!$D$10:$D$607)/10000</f>
        <v>0</v>
      </c>
      <c r="G754" s="25" t="e">
        <f t="shared" si="37"/>
        <v>#DIV/0!</v>
      </c>
      <c r="I754" s="4"/>
    </row>
    <row r="755" spans="1:9">
      <c r="A755" s="26">
        <v>2101504</v>
      </c>
      <c r="B755" s="26" t="s">
        <v>51</v>
      </c>
      <c r="C755" s="28">
        <f t="shared" si="36"/>
        <v>7</v>
      </c>
      <c r="D755" s="28" t="str">
        <f t="shared" si="35"/>
        <v>21015</v>
      </c>
      <c r="E755" s="30">
        <v>0</v>
      </c>
      <c r="F755" s="30">
        <f>SUMIF([3]表三汇总表!$A$10:$A$607,A755,[3]表三汇总表!$D$10:$D$607)/10000</f>
        <v>0</v>
      </c>
      <c r="G755" s="25" t="e">
        <f t="shared" si="37"/>
        <v>#DIV/0!</v>
      </c>
      <c r="I755" s="4"/>
    </row>
    <row r="756" spans="1:9">
      <c r="A756" s="26">
        <v>2101505</v>
      </c>
      <c r="B756" s="26" t="s">
        <v>550</v>
      </c>
      <c r="C756" s="28">
        <f t="shared" si="36"/>
        <v>7</v>
      </c>
      <c r="D756" s="28" t="str">
        <f t="shared" ref="D756:D774" si="38">IF(C756=5,"",MID(A756,1,5))</f>
        <v>21015</v>
      </c>
      <c r="E756" s="30">
        <v>0</v>
      </c>
      <c r="F756" s="30">
        <f>SUMIF([3]表三汇总表!$A$10:$A$607,A756,[3]表三汇总表!$D$10:$D$607)/10000</f>
        <v>0</v>
      </c>
      <c r="G756" s="25" t="e">
        <f t="shared" si="37"/>
        <v>#DIV/0!</v>
      </c>
      <c r="I756" s="4"/>
    </row>
    <row r="757" spans="1:9">
      <c r="A757" s="26">
        <v>2101506</v>
      </c>
      <c r="B757" s="26" t="s">
        <v>551</v>
      </c>
      <c r="C757" s="28">
        <f t="shared" si="36"/>
        <v>7</v>
      </c>
      <c r="D757" s="28" t="str">
        <f t="shared" si="38"/>
        <v>21015</v>
      </c>
      <c r="E757" s="30">
        <v>0</v>
      </c>
      <c r="F757" s="30">
        <f>SUMIF([3]表三汇总表!$A$10:$A$607,A757,[3]表三汇总表!$D$10:$D$607)/10000</f>
        <v>0</v>
      </c>
      <c r="G757" s="25" t="e">
        <f t="shared" si="37"/>
        <v>#DIV/0!</v>
      </c>
      <c r="I757" s="4"/>
    </row>
    <row r="758" spans="1:9">
      <c r="A758" s="26">
        <v>2101550</v>
      </c>
      <c r="B758" s="26" t="s">
        <v>19</v>
      </c>
      <c r="C758" s="28">
        <f t="shared" si="36"/>
        <v>7</v>
      </c>
      <c r="D758" s="28" t="str">
        <f t="shared" si="38"/>
        <v>21015</v>
      </c>
      <c r="E758" s="30">
        <v>0</v>
      </c>
      <c r="F758" s="30">
        <f>SUMIF([3]表三汇总表!$A$10:$A$607,A758,[3]表三汇总表!$D$10:$D$607)/10000</f>
        <v>0</v>
      </c>
      <c r="G758" s="25" t="e">
        <f t="shared" si="37"/>
        <v>#DIV/0!</v>
      </c>
      <c r="I758" s="4"/>
    </row>
    <row r="759" spans="1:9">
      <c r="A759" s="26">
        <v>2101599</v>
      </c>
      <c r="B759" s="26" t="s">
        <v>552</v>
      </c>
      <c r="C759" s="28">
        <f t="shared" si="36"/>
        <v>7</v>
      </c>
      <c r="D759" s="28" t="str">
        <f t="shared" si="38"/>
        <v>21015</v>
      </c>
      <c r="E759" s="30">
        <v>0</v>
      </c>
      <c r="F759" s="30">
        <f>SUMIF([3]表三汇总表!$A$10:$A$607,A759,[3]表三汇总表!$D$10:$D$607)/10000</f>
        <v>0</v>
      </c>
      <c r="G759" s="25" t="e">
        <f t="shared" si="37"/>
        <v>#DIV/0!</v>
      </c>
      <c r="I759" s="4"/>
    </row>
    <row r="760" spans="1:9">
      <c r="A760" s="26">
        <v>21016</v>
      </c>
      <c r="B760" s="27" t="s">
        <v>553</v>
      </c>
      <c r="C760" s="28">
        <f t="shared" si="36"/>
        <v>5</v>
      </c>
      <c r="D760" s="28" t="str">
        <f t="shared" si="38"/>
        <v/>
      </c>
      <c r="E760" s="35">
        <v>0</v>
      </c>
      <c r="F760" s="35">
        <f>F761</f>
        <v>0</v>
      </c>
      <c r="G760" s="25" t="e">
        <f t="shared" si="37"/>
        <v>#DIV/0!</v>
      </c>
      <c r="I760" s="4"/>
    </row>
    <row r="761" spans="1:9">
      <c r="A761" s="26">
        <v>2101601</v>
      </c>
      <c r="B761" s="26" t="s">
        <v>554</v>
      </c>
      <c r="C761" s="28">
        <f t="shared" si="36"/>
        <v>7</v>
      </c>
      <c r="D761" s="28" t="str">
        <f t="shared" si="38"/>
        <v>21016</v>
      </c>
      <c r="E761" s="30">
        <v>0</v>
      </c>
      <c r="F761" s="30">
        <f>SUMIF([3]表三汇总表!$A$10:$A$607,A761,[3]表三汇总表!$D$10:$D$607)/10000</f>
        <v>0</v>
      </c>
      <c r="G761" s="25" t="e">
        <f t="shared" si="37"/>
        <v>#DIV/0!</v>
      </c>
      <c r="I761" s="4"/>
    </row>
    <row r="762" spans="1:9">
      <c r="A762" s="26">
        <v>21017</v>
      </c>
      <c r="B762" s="27" t="s">
        <v>555</v>
      </c>
      <c r="C762" s="28">
        <f t="shared" si="36"/>
        <v>5</v>
      </c>
      <c r="D762" s="28" t="str">
        <f t="shared" si="38"/>
        <v/>
      </c>
      <c r="E762" s="35">
        <v>0</v>
      </c>
      <c r="F762" s="35">
        <f>SUM(F763:F767)</f>
        <v>0</v>
      </c>
      <c r="G762" s="25" t="e">
        <f t="shared" si="37"/>
        <v>#DIV/0!</v>
      </c>
      <c r="I762" s="4"/>
    </row>
    <row r="763" spans="1:9">
      <c r="A763" s="26">
        <v>2101701</v>
      </c>
      <c r="B763" s="26" t="s">
        <v>10</v>
      </c>
      <c r="C763" s="28">
        <f t="shared" si="36"/>
        <v>7</v>
      </c>
      <c r="D763" s="28" t="str">
        <f t="shared" si="38"/>
        <v>21017</v>
      </c>
      <c r="E763" s="30">
        <v>0</v>
      </c>
      <c r="F763" s="30">
        <f>SUMIF([3]表三汇总表!$A$10:$A$607,A763,[3]表三汇总表!$D$10:$D$607)/10000</f>
        <v>0</v>
      </c>
      <c r="G763" s="25" t="e">
        <f t="shared" si="37"/>
        <v>#DIV/0!</v>
      </c>
      <c r="I763" s="4"/>
    </row>
    <row r="764" spans="1:9">
      <c r="A764" s="26">
        <v>2101702</v>
      </c>
      <c r="B764" s="26" t="s">
        <v>11</v>
      </c>
      <c r="C764" s="28">
        <f t="shared" si="36"/>
        <v>7</v>
      </c>
      <c r="D764" s="28" t="str">
        <f t="shared" si="38"/>
        <v>21017</v>
      </c>
      <c r="E764" s="30">
        <v>0</v>
      </c>
      <c r="F764" s="30">
        <f>SUMIF([3]表三汇总表!$A$10:$A$607,A764,[3]表三汇总表!$D$10:$D$607)/10000</f>
        <v>0</v>
      </c>
      <c r="G764" s="25" t="e">
        <f t="shared" si="37"/>
        <v>#DIV/0!</v>
      </c>
      <c r="I764" s="4"/>
    </row>
    <row r="765" spans="1:9">
      <c r="A765" s="26">
        <v>2101703</v>
      </c>
      <c r="B765" s="26" t="s">
        <v>12</v>
      </c>
      <c r="C765" s="28">
        <f t="shared" si="36"/>
        <v>7</v>
      </c>
      <c r="D765" s="28" t="str">
        <f t="shared" si="38"/>
        <v>21017</v>
      </c>
      <c r="E765" s="30">
        <v>0</v>
      </c>
      <c r="F765" s="30">
        <f>SUMIF([3]表三汇总表!$A$10:$A$607,A765,[3]表三汇总表!$D$10:$D$607)/10000</f>
        <v>0</v>
      </c>
      <c r="G765" s="25" t="e">
        <f t="shared" si="37"/>
        <v>#DIV/0!</v>
      </c>
      <c r="I765" s="4"/>
    </row>
    <row r="766" spans="1:9">
      <c r="A766" s="26">
        <v>2101704</v>
      </c>
      <c r="B766" s="26" t="s">
        <v>527</v>
      </c>
      <c r="C766" s="28">
        <f t="shared" si="36"/>
        <v>7</v>
      </c>
      <c r="D766" s="28" t="str">
        <f t="shared" si="38"/>
        <v>21017</v>
      </c>
      <c r="E766" s="30">
        <v>0</v>
      </c>
      <c r="F766" s="30">
        <f>SUMIF([3]表三汇总表!$A$10:$A$607,A766,[3]表三汇总表!$D$10:$D$607)/10000</f>
        <v>0</v>
      </c>
      <c r="G766" s="25" t="e">
        <f t="shared" si="37"/>
        <v>#DIV/0!</v>
      </c>
      <c r="I766" s="4"/>
    </row>
    <row r="767" spans="1:9">
      <c r="A767" s="26">
        <v>2101799</v>
      </c>
      <c r="B767" s="26" t="s">
        <v>556</v>
      </c>
      <c r="C767" s="28">
        <f t="shared" si="36"/>
        <v>7</v>
      </c>
      <c r="D767" s="28" t="str">
        <f t="shared" si="38"/>
        <v>21017</v>
      </c>
      <c r="E767" s="30">
        <v>0</v>
      </c>
      <c r="F767" s="30">
        <f>SUMIF([3]表三汇总表!$A$10:$A$607,A767,[3]表三汇总表!$D$10:$D$607)/10000</f>
        <v>0</v>
      </c>
      <c r="G767" s="25" t="e">
        <f t="shared" si="37"/>
        <v>#DIV/0!</v>
      </c>
      <c r="I767" s="4"/>
    </row>
    <row r="768" spans="1:9">
      <c r="A768" s="26">
        <v>21018</v>
      </c>
      <c r="B768" s="27" t="s">
        <v>557</v>
      </c>
      <c r="C768" s="28">
        <f t="shared" si="36"/>
        <v>5</v>
      </c>
      <c r="D768" s="28" t="str">
        <f t="shared" si="38"/>
        <v/>
      </c>
      <c r="E768" s="35">
        <v>0</v>
      </c>
      <c r="F768" s="35">
        <f>SUM(F769:F772)</f>
        <v>0</v>
      </c>
      <c r="G768" s="25" t="e">
        <f t="shared" si="37"/>
        <v>#DIV/0!</v>
      </c>
      <c r="I768" s="4"/>
    </row>
    <row r="769" spans="1:9">
      <c r="A769" s="26">
        <v>2101801</v>
      </c>
      <c r="B769" s="26" t="s">
        <v>10</v>
      </c>
      <c r="C769" s="28">
        <f t="shared" si="36"/>
        <v>7</v>
      </c>
      <c r="D769" s="28" t="str">
        <f t="shared" si="38"/>
        <v>21018</v>
      </c>
      <c r="E769" s="30">
        <v>0</v>
      </c>
      <c r="F769" s="30">
        <f>SUMIF([3]表三汇总表!$A$10:$A$607,A769,[3]表三汇总表!$D$10:$D$607)/10000</f>
        <v>0</v>
      </c>
      <c r="G769" s="25" t="e">
        <f t="shared" si="37"/>
        <v>#DIV/0!</v>
      </c>
      <c r="I769" s="4"/>
    </row>
    <row r="770" spans="1:9">
      <c r="A770" s="26">
        <v>2101802</v>
      </c>
      <c r="B770" s="26" t="s">
        <v>11</v>
      </c>
      <c r="C770" s="28">
        <f t="shared" si="36"/>
        <v>7</v>
      </c>
      <c r="D770" s="28" t="str">
        <f t="shared" si="38"/>
        <v>21018</v>
      </c>
      <c r="E770" s="30">
        <v>0</v>
      </c>
      <c r="F770" s="30">
        <f>SUMIF([3]表三汇总表!$A$10:$A$607,A770,[3]表三汇总表!$D$10:$D$607)/10000</f>
        <v>0</v>
      </c>
      <c r="G770" s="25" t="e">
        <f t="shared" si="37"/>
        <v>#DIV/0!</v>
      </c>
      <c r="I770" s="4"/>
    </row>
    <row r="771" spans="1:9">
      <c r="A771" s="26">
        <v>2101803</v>
      </c>
      <c r="B771" s="26" t="s">
        <v>12</v>
      </c>
      <c r="C771" s="28">
        <f t="shared" si="36"/>
        <v>7</v>
      </c>
      <c r="D771" s="28" t="str">
        <f t="shared" si="38"/>
        <v>21018</v>
      </c>
      <c r="E771" s="30">
        <v>0</v>
      </c>
      <c r="F771" s="30">
        <f>SUMIF([3]表三汇总表!$A$10:$A$607,A771,[3]表三汇总表!$D$10:$D$607)/10000</f>
        <v>0</v>
      </c>
      <c r="G771" s="25" t="e">
        <f t="shared" si="37"/>
        <v>#DIV/0!</v>
      </c>
      <c r="I771" s="4"/>
    </row>
    <row r="772" spans="1:9">
      <c r="A772" s="26">
        <v>2101899</v>
      </c>
      <c r="B772" s="26" t="s">
        <v>558</v>
      </c>
      <c r="C772" s="28">
        <f t="shared" si="36"/>
        <v>7</v>
      </c>
      <c r="D772" s="28" t="str">
        <f t="shared" si="38"/>
        <v>21018</v>
      </c>
      <c r="E772" s="30">
        <v>0</v>
      </c>
      <c r="F772" s="30">
        <f>SUMIF([3]表三汇总表!$A$10:$A$607,A772,[3]表三汇总表!$D$10:$D$607)/10000</f>
        <v>0</v>
      </c>
      <c r="G772" s="25" t="e">
        <f t="shared" si="37"/>
        <v>#DIV/0!</v>
      </c>
      <c r="I772" s="4"/>
    </row>
    <row r="773" spans="1:9">
      <c r="A773" s="26">
        <v>21099</v>
      </c>
      <c r="B773" s="27" t="s">
        <v>559</v>
      </c>
      <c r="C773" s="28">
        <f t="shared" si="36"/>
        <v>5</v>
      </c>
      <c r="D773" s="28" t="str">
        <f t="shared" si="38"/>
        <v/>
      </c>
      <c r="E773" s="35">
        <v>0</v>
      </c>
      <c r="F773" s="35">
        <f>F774</f>
        <v>0</v>
      </c>
      <c r="G773" s="25" t="e">
        <f t="shared" si="37"/>
        <v>#DIV/0!</v>
      </c>
      <c r="I773" s="4"/>
    </row>
    <row r="774" spans="1:9">
      <c r="A774" s="26">
        <v>2109999</v>
      </c>
      <c r="B774" s="26" t="s">
        <v>560</v>
      </c>
      <c r="C774" s="28">
        <f t="shared" ref="C774:C837" si="39">LEN(A774)</f>
        <v>7</v>
      </c>
      <c r="D774" s="28" t="str">
        <f t="shared" si="38"/>
        <v>21099</v>
      </c>
      <c r="E774" s="30">
        <v>0</v>
      </c>
      <c r="F774" s="30">
        <f>SUMIF([3]表三汇总表!$A$10:$A$607,A774,[3]表三汇总表!$D$10:$D$607)/10000</f>
        <v>0</v>
      </c>
      <c r="G774" s="25" t="e">
        <f t="shared" si="37"/>
        <v>#DIV/0!</v>
      </c>
      <c r="I774" s="4"/>
    </row>
    <row r="775" spans="1:7">
      <c r="A775" s="26">
        <v>211</v>
      </c>
      <c r="B775" s="27" t="s">
        <v>561</v>
      </c>
      <c r="C775" s="28">
        <f t="shared" si="39"/>
        <v>3</v>
      </c>
      <c r="D775" s="28"/>
      <c r="E775" s="35">
        <v>24349</v>
      </c>
      <c r="F775" s="35">
        <f>F776+F786+F790+F799+F806+F819+F822+F825+F827+F829+F835+F837+F839+F850</f>
        <v>15252.142</v>
      </c>
      <c r="G775" s="25">
        <f t="shared" ref="G775:G838" si="40">(F775-E775)/E775*100</f>
        <v>-37.3602940572508</v>
      </c>
    </row>
    <row r="776" spans="1:9">
      <c r="A776" s="26">
        <v>21101</v>
      </c>
      <c r="B776" s="27" t="s">
        <v>562</v>
      </c>
      <c r="C776" s="28">
        <f t="shared" si="39"/>
        <v>5</v>
      </c>
      <c r="D776" s="28" t="str">
        <f t="shared" ref="D776:D839" si="41">IF(C776=5,"",MID(A776,1,5))</f>
        <v/>
      </c>
      <c r="E776" s="35">
        <v>349</v>
      </c>
      <c r="F776" s="35">
        <f>SUM(F777:F785)</f>
        <v>252.142</v>
      </c>
      <c r="G776" s="25">
        <f t="shared" si="40"/>
        <v>-27.7530085959885</v>
      </c>
      <c r="I776" s="4"/>
    </row>
    <row r="777" spans="1:9">
      <c r="A777" s="26">
        <v>2110101</v>
      </c>
      <c r="B777" s="26" t="s">
        <v>10</v>
      </c>
      <c r="C777" s="28">
        <f t="shared" si="39"/>
        <v>7</v>
      </c>
      <c r="D777" s="28" t="str">
        <f t="shared" si="41"/>
        <v>21101</v>
      </c>
      <c r="E777" s="30">
        <v>0</v>
      </c>
      <c r="F777" s="30">
        <f>SUMIF([3]表三汇总表!$A$10:$A$607,A777,[3]表三汇总表!$D$10:$D$607)/10000</f>
        <v>0</v>
      </c>
      <c r="G777" s="25" t="e">
        <f t="shared" si="40"/>
        <v>#DIV/0!</v>
      </c>
      <c r="I777" s="4"/>
    </row>
    <row r="778" spans="1:9">
      <c r="A778" s="26">
        <v>2110102</v>
      </c>
      <c r="B778" s="26" t="s">
        <v>11</v>
      </c>
      <c r="C778" s="28">
        <f t="shared" si="39"/>
        <v>7</v>
      </c>
      <c r="D778" s="28" t="str">
        <f t="shared" si="41"/>
        <v>21101</v>
      </c>
      <c r="E778" s="30">
        <v>349</v>
      </c>
      <c r="F778" s="30">
        <f>SUMIF([3]表三汇总表!$A$10:$A$607,A778,[3]表三汇总表!$D$10:$D$607)/10000</f>
        <v>252.142</v>
      </c>
      <c r="G778" s="25">
        <f t="shared" si="40"/>
        <v>-27.7530085959885</v>
      </c>
      <c r="I778" s="4"/>
    </row>
    <row r="779" spans="1:9">
      <c r="A779" s="26">
        <v>2110103</v>
      </c>
      <c r="B779" s="26" t="s">
        <v>12</v>
      </c>
      <c r="C779" s="28">
        <f t="shared" si="39"/>
        <v>7</v>
      </c>
      <c r="D779" s="28" t="str">
        <f t="shared" si="41"/>
        <v>21101</v>
      </c>
      <c r="E779" s="30">
        <v>0</v>
      </c>
      <c r="F779" s="30">
        <f>SUMIF([3]表三汇总表!$A$10:$A$607,A779,[3]表三汇总表!$D$10:$D$607)/10000</f>
        <v>0</v>
      </c>
      <c r="G779" s="25" t="e">
        <f t="shared" si="40"/>
        <v>#DIV/0!</v>
      </c>
      <c r="I779" s="4"/>
    </row>
    <row r="780" spans="1:9">
      <c r="A780" s="26">
        <v>2110104</v>
      </c>
      <c r="B780" s="26" t="s">
        <v>563</v>
      </c>
      <c r="C780" s="28">
        <f t="shared" si="39"/>
        <v>7</v>
      </c>
      <c r="D780" s="28" t="str">
        <f t="shared" si="41"/>
        <v>21101</v>
      </c>
      <c r="E780" s="30">
        <v>0</v>
      </c>
      <c r="F780" s="30">
        <f>SUMIF([3]表三汇总表!$A$10:$A$607,A780,[3]表三汇总表!$D$10:$D$607)/10000</f>
        <v>0</v>
      </c>
      <c r="G780" s="25" t="e">
        <f t="shared" si="40"/>
        <v>#DIV/0!</v>
      </c>
      <c r="I780" s="4"/>
    </row>
    <row r="781" spans="1:9">
      <c r="A781" s="26">
        <v>2110105</v>
      </c>
      <c r="B781" s="26" t="s">
        <v>564</v>
      </c>
      <c r="C781" s="28">
        <f t="shared" si="39"/>
        <v>7</v>
      </c>
      <c r="D781" s="28" t="str">
        <f t="shared" si="41"/>
        <v>21101</v>
      </c>
      <c r="E781" s="30">
        <v>0</v>
      </c>
      <c r="F781" s="30">
        <f>SUMIF([3]表三汇总表!$A$10:$A$607,A781,[3]表三汇总表!$D$10:$D$607)/10000</f>
        <v>0</v>
      </c>
      <c r="G781" s="25" t="e">
        <f t="shared" si="40"/>
        <v>#DIV/0!</v>
      </c>
      <c r="I781" s="4"/>
    </row>
    <row r="782" spans="1:9">
      <c r="A782" s="26">
        <v>2110106</v>
      </c>
      <c r="B782" s="26" t="s">
        <v>565</v>
      </c>
      <c r="C782" s="28">
        <f t="shared" si="39"/>
        <v>7</v>
      </c>
      <c r="D782" s="28" t="str">
        <f t="shared" si="41"/>
        <v>21101</v>
      </c>
      <c r="E782" s="30">
        <v>0</v>
      </c>
      <c r="F782" s="30">
        <f>SUMIF([3]表三汇总表!$A$10:$A$607,A782,[3]表三汇总表!$D$10:$D$607)/10000</f>
        <v>0</v>
      </c>
      <c r="G782" s="25" t="e">
        <f t="shared" si="40"/>
        <v>#DIV/0!</v>
      </c>
      <c r="I782" s="4"/>
    </row>
    <row r="783" spans="1:9">
      <c r="A783" s="26">
        <v>2110107</v>
      </c>
      <c r="B783" s="26" t="s">
        <v>566</v>
      </c>
      <c r="C783" s="28">
        <f t="shared" si="39"/>
        <v>7</v>
      </c>
      <c r="D783" s="28" t="str">
        <f t="shared" si="41"/>
        <v>21101</v>
      </c>
      <c r="E783" s="30">
        <v>0</v>
      </c>
      <c r="F783" s="30">
        <f>SUMIF([3]表三汇总表!$A$10:$A$607,A783,[3]表三汇总表!$D$10:$D$607)/10000</f>
        <v>0</v>
      </c>
      <c r="G783" s="25" t="e">
        <f t="shared" si="40"/>
        <v>#DIV/0!</v>
      </c>
      <c r="I783" s="4"/>
    </row>
    <row r="784" spans="1:9">
      <c r="A784" s="26">
        <v>2110108</v>
      </c>
      <c r="B784" s="26" t="s">
        <v>567</v>
      </c>
      <c r="C784" s="28">
        <f t="shared" si="39"/>
        <v>7</v>
      </c>
      <c r="D784" s="28" t="str">
        <f t="shared" si="41"/>
        <v>21101</v>
      </c>
      <c r="E784" s="30">
        <v>0</v>
      </c>
      <c r="F784" s="30">
        <f>SUMIF([3]表三汇总表!$A$10:$A$607,A784,[3]表三汇总表!$D$10:$D$607)/10000</f>
        <v>0</v>
      </c>
      <c r="G784" s="25" t="e">
        <f t="shared" si="40"/>
        <v>#DIV/0!</v>
      </c>
      <c r="I784" s="4"/>
    </row>
    <row r="785" spans="1:9">
      <c r="A785" s="26">
        <v>2110199</v>
      </c>
      <c r="B785" s="26" t="s">
        <v>568</v>
      </c>
      <c r="C785" s="28">
        <f t="shared" si="39"/>
        <v>7</v>
      </c>
      <c r="D785" s="28" t="str">
        <f t="shared" si="41"/>
        <v>21101</v>
      </c>
      <c r="E785" s="30">
        <v>0</v>
      </c>
      <c r="F785" s="30">
        <f>SUMIF([3]表三汇总表!$A$10:$A$607,A785,[3]表三汇总表!$D$10:$D$607)/10000</f>
        <v>0</v>
      </c>
      <c r="G785" s="25" t="e">
        <f t="shared" si="40"/>
        <v>#DIV/0!</v>
      </c>
      <c r="I785" s="4"/>
    </row>
    <row r="786" spans="1:9">
      <c r="A786" s="26">
        <v>21102</v>
      </c>
      <c r="B786" s="27" t="s">
        <v>569</v>
      </c>
      <c r="C786" s="28">
        <f t="shared" si="39"/>
        <v>5</v>
      </c>
      <c r="D786" s="28" t="str">
        <f t="shared" si="41"/>
        <v/>
      </c>
      <c r="E786" s="35">
        <v>0</v>
      </c>
      <c r="F786" s="35">
        <f>SUM(F787:F789)</f>
        <v>0</v>
      </c>
      <c r="G786" s="25" t="e">
        <f t="shared" si="40"/>
        <v>#DIV/0!</v>
      </c>
      <c r="I786" s="4"/>
    </row>
    <row r="787" spans="1:9">
      <c r="A787" s="26">
        <v>2110203</v>
      </c>
      <c r="B787" s="26" t="s">
        <v>570</v>
      </c>
      <c r="C787" s="28">
        <f t="shared" si="39"/>
        <v>7</v>
      </c>
      <c r="D787" s="28" t="str">
        <f t="shared" si="41"/>
        <v>21102</v>
      </c>
      <c r="E787" s="30">
        <v>0</v>
      </c>
      <c r="F787" s="30">
        <f>SUMIF([3]表三汇总表!$A$10:$A$607,A787,[3]表三汇总表!$D$10:$D$607)/10000</f>
        <v>0</v>
      </c>
      <c r="G787" s="25" t="e">
        <f t="shared" si="40"/>
        <v>#DIV/0!</v>
      </c>
      <c r="I787" s="4"/>
    </row>
    <row r="788" spans="1:9">
      <c r="A788" s="26">
        <v>2110204</v>
      </c>
      <c r="B788" s="26" t="s">
        <v>571</v>
      </c>
      <c r="C788" s="28">
        <f t="shared" si="39"/>
        <v>7</v>
      </c>
      <c r="D788" s="28" t="str">
        <f t="shared" si="41"/>
        <v>21102</v>
      </c>
      <c r="E788" s="30">
        <v>0</v>
      </c>
      <c r="F788" s="30">
        <f>SUMIF([3]表三汇总表!$A$10:$A$607,A788,[3]表三汇总表!$D$10:$D$607)/10000</f>
        <v>0</v>
      </c>
      <c r="G788" s="25" t="e">
        <f t="shared" si="40"/>
        <v>#DIV/0!</v>
      </c>
      <c r="I788" s="4"/>
    </row>
    <row r="789" spans="1:9">
      <c r="A789" s="26">
        <v>2110299</v>
      </c>
      <c r="B789" s="26" t="s">
        <v>572</v>
      </c>
      <c r="C789" s="28">
        <f t="shared" si="39"/>
        <v>7</v>
      </c>
      <c r="D789" s="28" t="str">
        <f t="shared" si="41"/>
        <v>21102</v>
      </c>
      <c r="E789" s="30">
        <v>0</v>
      </c>
      <c r="F789" s="30">
        <f>SUMIF([3]表三汇总表!$A$10:$A$607,A789,[3]表三汇总表!$D$10:$D$607)/10000</f>
        <v>0</v>
      </c>
      <c r="G789" s="25" t="e">
        <f t="shared" si="40"/>
        <v>#DIV/0!</v>
      </c>
      <c r="I789" s="4"/>
    </row>
    <row r="790" spans="1:9">
      <c r="A790" s="26">
        <v>21103</v>
      </c>
      <c r="B790" s="27" t="s">
        <v>573</v>
      </c>
      <c r="C790" s="28">
        <f t="shared" si="39"/>
        <v>5</v>
      </c>
      <c r="D790" s="28" t="str">
        <f t="shared" si="41"/>
        <v/>
      </c>
      <c r="E790" s="35">
        <v>4000</v>
      </c>
      <c r="F790" s="35">
        <f>SUM(F791:F798)</f>
        <v>0</v>
      </c>
      <c r="G790" s="25">
        <f t="shared" si="40"/>
        <v>-100</v>
      </c>
      <c r="I790" s="4"/>
    </row>
    <row r="791" spans="1:9">
      <c r="A791" s="26">
        <v>2110301</v>
      </c>
      <c r="B791" s="26" t="s">
        <v>574</v>
      </c>
      <c r="C791" s="28">
        <f t="shared" si="39"/>
        <v>7</v>
      </c>
      <c r="D791" s="28" t="str">
        <f t="shared" si="41"/>
        <v>21103</v>
      </c>
      <c r="E791" s="30">
        <v>0</v>
      </c>
      <c r="F791" s="30">
        <f>SUMIF([3]表三汇总表!$A$10:$A$607,A791,[3]表三汇总表!$D$10:$D$607)/10000</f>
        <v>0</v>
      </c>
      <c r="G791" s="25" t="e">
        <f t="shared" si="40"/>
        <v>#DIV/0!</v>
      </c>
      <c r="I791" s="4"/>
    </row>
    <row r="792" spans="1:9">
      <c r="A792" s="26">
        <v>2110302</v>
      </c>
      <c r="B792" s="26" t="s">
        <v>575</v>
      </c>
      <c r="C792" s="28">
        <f t="shared" si="39"/>
        <v>7</v>
      </c>
      <c r="D792" s="28" t="str">
        <f t="shared" si="41"/>
        <v>21103</v>
      </c>
      <c r="E792" s="30">
        <v>4000</v>
      </c>
      <c r="F792" s="30">
        <f>SUMIF([3]表三汇总表!$A$10:$A$607,A792,[3]表三汇总表!$D$10:$D$607)/10000</f>
        <v>0</v>
      </c>
      <c r="G792" s="25">
        <f t="shared" si="40"/>
        <v>-100</v>
      </c>
      <c r="I792" s="4"/>
    </row>
    <row r="793" spans="1:9">
      <c r="A793" s="26">
        <v>2110303</v>
      </c>
      <c r="B793" s="26" t="s">
        <v>576</v>
      </c>
      <c r="C793" s="28">
        <f t="shared" si="39"/>
        <v>7</v>
      </c>
      <c r="D793" s="28" t="str">
        <f t="shared" si="41"/>
        <v>21103</v>
      </c>
      <c r="E793" s="30">
        <v>0</v>
      </c>
      <c r="F793" s="30">
        <f>SUMIF([3]表三汇总表!$A$10:$A$607,A793,[3]表三汇总表!$D$10:$D$607)/10000</f>
        <v>0</v>
      </c>
      <c r="G793" s="25" t="e">
        <f t="shared" si="40"/>
        <v>#DIV/0!</v>
      </c>
      <c r="I793" s="4"/>
    </row>
    <row r="794" spans="1:9">
      <c r="A794" s="26">
        <v>2110304</v>
      </c>
      <c r="B794" s="26" t="s">
        <v>577</v>
      </c>
      <c r="C794" s="28">
        <f t="shared" si="39"/>
        <v>7</v>
      </c>
      <c r="D794" s="28" t="str">
        <f t="shared" si="41"/>
        <v>21103</v>
      </c>
      <c r="E794" s="30">
        <v>0</v>
      </c>
      <c r="F794" s="30">
        <f>SUMIF([3]表三汇总表!$A$10:$A$607,A794,[3]表三汇总表!$D$10:$D$607)/10000</f>
        <v>0</v>
      </c>
      <c r="G794" s="25" t="e">
        <f t="shared" si="40"/>
        <v>#DIV/0!</v>
      </c>
      <c r="I794" s="4"/>
    </row>
    <row r="795" spans="1:9">
      <c r="A795" s="26">
        <v>2110305</v>
      </c>
      <c r="B795" s="26" t="s">
        <v>578</v>
      </c>
      <c r="C795" s="28">
        <f t="shared" si="39"/>
        <v>7</v>
      </c>
      <c r="D795" s="28" t="str">
        <f t="shared" si="41"/>
        <v>21103</v>
      </c>
      <c r="E795" s="30">
        <v>0</v>
      </c>
      <c r="F795" s="30">
        <f>SUMIF([3]表三汇总表!$A$10:$A$607,A795,[3]表三汇总表!$D$10:$D$607)/10000</f>
        <v>0</v>
      </c>
      <c r="G795" s="25" t="e">
        <f t="shared" si="40"/>
        <v>#DIV/0!</v>
      </c>
      <c r="I795" s="4"/>
    </row>
    <row r="796" spans="1:9">
      <c r="A796" s="26">
        <v>2110306</v>
      </c>
      <c r="B796" s="26" t="s">
        <v>579</v>
      </c>
      <c r="C796" s="28">
        <f t="shared" si="39"/>
        <v>7</v>
      </c>
      <c r="D796" s="28" t="str">
        <f t="shared" si="41"/>
        <v>21103</v>
      </c>
      <c r="E796" s="30">
        <v>0</v>
      </c>
      <c r="F796" s="30">
        <f>SUMIF([3]表三汇总表!$A$10:$A$607,A796,[3]表三汇总表!$D$10:$D$607)/10000</f>
        <v>0</v>
      </c>
      <c r="G796" s="25" t="e">
        <f t="shared" si="40"/>
        <v>#DIV/0!</v>
      </c>
      <c r="I796" s="4"/>
    </row>
    <row r="797" spans="1:9">
      <c r="A797" s="26">
        <v>2110307</v>
      </c>
      <c r="B797" s="26" t="s">
        <v>580</v>
      </c>
      <c r="C797" s="28">
        <f t="shared" si="39"/>
        <v>7</v>
      </c>
      <c r="D797" s="28" t="str">
        <f t="shared" si="41"/>
        <v>21103</v>
      </c>
      <c r="E797" s="30">
        <v>0</v>
      </c>
      <c r="F797" s="30">
        <f>SUMIF([3]表三汇总表!$A$10:$A$607,A797,[3]表三汇总表!$D$10:$D$607)/10000</f>
        <v>0</v>
      </c>
      <c r="G797" s="25" t="e">
        <f t="shared" si="40"/>
        <v>#DIV/0!</v>
      </c>
      <c r="I797" s="4"/>
    </row>
    <row r="798" spans="1:9">
      <c r="A798" s="26">
        <v>2110399</v>
      </c>
      <c r="B798" s="26" t="s">
        <v>581</v>
      </c>
      <c r="C798" s="28">
        <f t="shared" si="39"/>
        <v>7</v>
      </c>
      <c r="D798" s="28" t="str">
        <f t="shared" si="41"/>
        <v>21103</v>
      </c>
      <c r="E798" s="30">
        <v>0</v>
      </c>
      <c r="F798" s="30">
        <f>SUMIF([3]表三汇总表!$A$10:$A$607,A798,[3]表三汇总表!$D$10:$D$607)/10000</f>
        <v>0</v>
      </c>
      <c r="G798" s="25" t="e">
        <f t="shared" si="40"/>
        <v>#DIV/0!</v>
      </c>
      <c r="I798" s="4"/>
    </row>
    <row r="799" spans="1:9">
      <c r="A799" s="26">
        <v>21104</v>
      </c>
      <c r="B799" s="27" t="s">
        <v>582</v>
      </c>
      <c r="C799" s="28">
        <f t="shared" si="39"/>
        <v>5</v>
      </c>
      <c r="D799" s="28" t="str">
        <f t="shared" si="41"/>
        <v/>
      </c>
      <c r="E799" s="35">
        <v>0</v>
      </c>
      <c r="F799" s="35">
        <f>SUM(F800:F805)</f>
        <v>0</v>
      </c>
      <c r="G799" s="25" t="e">
        <f t="shared" si="40"/>
        <v>#DIV/0!</v>
      </c>
      <c r="I799" s="4"/>
    </row>
    <row r="800" spans="1:9">
      <c r="A800" s="26">
        <v>2110401</v>
      </c>
      <c r="B800" s="26" t="s">
        <v>583</v>
      </c>
      <c r="C800" s="28">
        <f t="shared" si="39"/>
        <v>7</v>
      </c>
      <c r="D800" s="28" t="str">
        <f t="shared" si="41"/>
        <v>21104</v>
      </c>
      <c r="E800" s="30">
        <v>0</v>
      </c>
      <c r="F800" s="30">
        <f>SUMIF([3]表三汇总表!$A$10:$A$607,A800,[3]表三汇总表!$D$10:$D$607)/10000</f>
        <v>0</v>
      </c>
      <c r="G800" s="25" t="e">
        <f t="shared" si="40"/>
        <v>#DIV/0!</v>
      </c>
      <c r="I800" s="4"/>
    </row>
    <row r="801" spans="1:9">
      <c r="A801" s="26">
        <v>2110402</v>
      </c>
      <c r="B801" s="26" t="s">
        <v>584</v>
      </c>
      <c r="C801" s="28">
        <f t="shared" si="39"/>
        <v>7</v>
      </c>
      <c r="D801" s="28" t="str">
        <f t="shared" si="41"/>
        <v>21104</v>
      </c>
      <c r="E801" s="30">
        <v>0</v>
      </c>
      <c r="F801" s="30">
        <f>SUMIF([3]表三汇总表!$A$10:$A$607,A801,[3]表三汇总表!$D$10:$D$607)/10000</f>
        <v>0</v>
      </c>
      <c r="G801" s="25" t="e">
        <f t="shared" si="40"/>
        <v>#DIV/0!</v>
      </c>
      <c r="I801" s="4"/>
    </row>
    <row r="802" spans="1:9">
      <c r="A802" s="26">
        <v>2110404</v>
      </c>
      <c r="B802" s="26" t="s">
        <v>585</v>
      </c>
      <c r="C802" s="28">
        <f t="shared" si="39"/>
        <v>7</v>
      </c>
      <c r="D802" s="28" t="str">
        <f t="shared" si="41"/>
        <v>21104</v>
      </c>
      <c r="E802" s="30">
        <v>0</v>
      </c>
      <c r="F802" s="30">
        <f>SUMIF([3]表三汇总表!$A$10:$A$607,A802,[3]表三汇总表!$D$10:$D$607)/10000</f>
        <v>0</v>
      </c>
      <c r="G802" s="25" t="e">
        <f t="shared" si="40"/>
        <v>#DIV/0!</v>
      </c>
      <c r="I802" s="4"/>
    </row>
    <row r="803" spans="1:9">
      <c r="A803" s="26">
        <v>2110405</v>
      </c>
      <c r="B803" s="26" t="s">
        <v>586</v>
      </c>
      <c r="C803" s="28">
        <f t="shared" si="39"/>
        <v>7</v>
      </c>
      <c r="D803" s="28" t="str">
        <f t="shared" si="41"/>
        <v>21104</v>
      </c>
      <c r="E803" s="30">
        <v>0</v>
      </c>
      <c r="F803" s="30">
        <f>SUMIF([3]表三汇总表!$A$10:$A$607,A803,[3]表三汇总表!$D$10:$D$607)/10000</f>
        <v>0</v>
      </c>
      <c r="G803" s="25" t="e">
        <f t="shared" si="40"/>
        <v>#DIV/0!</v>
      </c>
      <c r="I803" s="4"/>
    </row>
    <row r="804" spans="1:9">
      <c r="A804" s="26">
        <v>2110406</v>
      </c>
      <c r="B804" s="26" t="s">
        <v>587</v>
      </c>
      <c r="C804" s="28">
        <f t="shared" si="39"/>
        <v>7</v>
      </c>
      <c r="D804" s="28" t="str">
        <f t="shared" si="41"/>
        <v>21104</v>
      </c>
      <c r="E804" s="30">
        <v>0</v>
      </c>
      <c r="F804" s="30">
        <f>SUMIF([3]表三汇总表!$A$10:$A$607,A804,[3]表三汇总表!$D$10:$D$607)/10000</f>
        <v>0</v>
      </c>
      <c r="G804" s="25" t="e">
        <f t="shared" si="40"/>
        <v>#DIV/0!</v>
      </c>
      <c r="I804" s="4"/>
    </row>
    <row r="805" spans="1:9">
      <c r="A805" s="26">
        <v>2110499</v>
      </c>
      <c r="B805" s="26" t="s">
        <v>588</v>
      </c>
      <c r="C805" s="28">
        <f t="shared" si="39"/>
        <v>7</v>
      </c>
      <c r="D805" s="28" t="str">
        <f t="shared" si="41"/>
        <v>21104</v>
      </c>
      <c r="E805" s="30">
        <v>0</v>
      </c>
      <c r="F805" s="30">
        <f>SUMIF([3]表三汇总表!$A$10:$A$607,A805,[3]表三汇总表!$D$10:$D$607)/10000</f>
        <v>0</v>
      </c>
      <c r="G805" s="25" t="e">
        <f t="shared" si="40"/>
        <v>#DIV/0!</v>
      </c>
      <c r="I805" s="4"/>
    </row>
    <row r="806" spans="1:9">
      <c r="A806" s="26">
        <v>21105</v>
      </c>
      <c r="B806" s="27" t="s">
        <v>589</v>
      </c>
      <c r="C806" s="28">
        <f t="shared" si="39"/>
        <v>5</v>
      </c>
      <c r="D806" s="28" t="str">
        <f t="shared" si="41"/>
        <v/>
      </c>
      <c r="E806" s="35">
        <v>0</v>
      </c>
      <c r="F806" s="35">
        <f>SUM(F807:F812)</f>
        <v>0</v>
      </c>
      <c r="G806" s="25" t="e">
        <f t="shared" si="40"/>
        <v>#DIV/0!</v>
      </c>
      <c r="I806" s="4"/>
    </row>
    <row r="807" spans="1:9">
      <c r="A807" s="26">
        <v>2110501</v>
      </c>
      <c r="B807" s="26" t="s">
        <v>590</v>
      </c>
      <c r="C807" s="28">
        <f t="shared" si="39"/>
        <v>7</v>
      </c>
      <c r="D807" s="28" t="str">
        <f t="shared" si="41"/>
        <v>21105</v>
      </c>
      <c r="E807" s="30">
        <v>0</v>
      </c>
      <c r="F807" s="30">
        <f>SUMIF([3]表三汇总表!$A$10:$A$607,A807,[3]表三汇总表!$D$10:$D$607)/10000</f>
        <v>0</v>
      </c>
      <c r="G807" s="25" t="e">
        <f t="shared" si="40"/>
        <v>#DIV/0!</v>
      </c>
      <c r="I807" s="4"/>
    </row>
    <row r="808" spans="1:9">
      <c r="A808" s="26">
        <v>2110502</v>
      </c>
      <c r="B808" s="26" t="s">
        <v>591</v>
      </c>
      <c r="C808" s="28">
        <f t="shared" si="39"/>
        <v>7</v>
      </c>
      <c r="D808" s="28" t="str">
        <f t="shared" si="41"/>
        <v>21105</v>
      </c>
      <c r="E808" s="30">
        <v>0</v>
      </c>
      <c r="F808" s="30">
        <f>SUMIF([3]表三汇总表!$A$10:$A$607,A808,[3]表三汇总表!$D$10:$D$607)/10000</f>
        <v>0</v>
      </c>
      <c r="G808" s="25" t="e">
        <f t="shared" si="40"/>
        <v>#DIV/0!</v>
      </c>
      <c r="I808" s="4"/>
    </row>
    <row r="809" spans="1:9">
      <c r="A809" s="26">
        <v>2110503</v>
      </c>
      <c r="B809" s="26" t="s">
        <v>592</v>
      </c>
      <c r="C809" s="28">
        <f t="shared" si="39"/>
        <v>7</v>
      </c>
      <c r="D809" s="28" t="str">
        <f t="shared" si="41"/>
        <v>21105</v>
      </c>
      <c r="E809" s="30">
        <v>0</v>
      </c>
      <c r="F809" s="30">
        <f>SUMIF([3]表三汇总表!$A$10:$A$607,A809,[3]表三汇总表!$D$10:$D$607)/10000</f>
        <v>0</v>
      </c>
      <c r="G809" s="25" t="e">
        <f t="shared" si="40"/>
        <v>#DIV/0!</v>
      </c>
      <c r="I809" s="4"/>
    </row>
    <row r="810" spans="1:9">
      <c r="A810" s="26">
        <v>2110506</v>
      </c>
      <c r="B810" s="26" t="s">
        <v>593</v>
      </c>
      <c r="C810" s="28">
        <f t="shared" si="39"/>
        <v>7</v>
      </c>
      <c r="D810" s="28" t="str">
        <f t="shared" si="41"/>
        <v>21105</v>
      </c>
      <c r="E810" s="30">
        <v>0</v>
      </c>
      <c r="F810" s="30">
        <f>SUMIF([3]表三汇总表!$A$10:$A$607,A810,[3]表三汇总表!$D$10:$D$607)/10000</f>
        <v>0</v>
      </c>
      <c r="G810" s="25" t="e">
        <f t="shared" si="40"/>
        <v>#DIV/0!</v>
      </c>
      <c r="I810" s="4"/>
    </row>
    <row r="811" spans="1:9">
      <c r="A811" s="26">
        <v>2110507</v>
      </c>
      <c r="B811" s="26" t="s">
        <v>594</v>
      </c>
      <c r="C811" s="28">
        <f t="shared" si="39"/>
        <v>7</v>
      </c>
      <c r="D811" s="28" t="str">
        <f t="shared" si="41"/>
        <v>21105</v>
      </c>
      <c r="E811" s="30">
        <v>0</v>
      </c>
      <c r="F811" s="30">
        <f>SUMIF([3]表三汇总表!$A$10:$A$607,A811,[3]表三汇总表!$D$10:$D$607)/10000</f>
        <v>0</v>
      </c>
      <c r="G811" s="25" t="e">
        <f t="shared" si="40"/>
        <v>#DIV/0!</v>
      </c>
      <c r="I811" s="4"/>
    </row>
    <row r="812" spans="1:9">
      <c r="A812" s="26">
        <v>2110599</v>
      </c>
      <c r="B812" s="26" t="s">
        <v>595</v>
      </c>
      <c r="C812" s="28">
        <f t="shared" si="39"/>
        <v>7</v>
      </c>
      <c r="D812" s="28" t="str">
        <f t="shared" si="41"/>
        <v>21105</v>
      </c>
      <c r="E812" s="30">
        <v>0</v>
      </c>
      <c r="F812" s="30">
        <f>SUMIF([3]表三汇总表!$A$10:$A$607,A812,[3]表三汇总表!$D$10:$D$607)/10000</f>
        <v>0</v>
      </c>
      <c r="G812" s="25" t="e">
        <f t="shared" si="40"/>
        <v>#DIV/0!</v>
      </c>
      <c r="I812" s="4"/>
    </row>
    <row r="813" spans="1:9">
      <c r="A813" s="31">
        <v>21106</v>
      </c>
      <c r="B813" s="36" t="s">
        <v>596</v>
      </c>
      <c r="C813" s="28">
        <f t="shared" si="39"/>
        <v>5</v>
      </c>
      <c r="D813" s="28" t="str">
        <f t="shared" si="41"/>
        <v/>
      </c>
      <c r="E813" s="37"/>
      <c r="F813" s="35"/>
      <c r="G813" s="25" t="e">
        <f t="shared" si="40"/>
        <v>#DIV/0!</v>
      </c>
      <c r="I813" s="4"/>
    </row>
    <row r="814" spans="1:9">
      <c r="A814" s="31">
        <v>2110602</v>
      </c>
      <c r="B814" s="31" t="s">
        <v>597</v>
      </c>
      <c r="C814" s="28">
        <f t="shared" si="39"/>
        <v>7</v>
      </c>
      <c r="D814" s="28" t="str">
        <f t="shared" si="41"/>
        <v>21106</v>
      </c>
      <c r="E814" s="30">
        <v>0</v>
      </c>
      <c r="F814" s="30">
        <f>SUMIF([3]表三汇总表!$A$10:$A$607,A814,[3]表三汇总表!$D$10:$D$607)/10000</f>
        <v>0</v>
      </c>
      <c r="G814" s="25" t="e">
        <f t="shared" si="40"/>
        <v>#DIV/0!</v>
      </c>
      <c r="I814" s="4"/>
    </row>
    <row r="815" spans="1:9">
      <c r="A815" s="31">
        <v>2110603</v>
      </c>
      <c r="B815" s="31" t="s">
        <v>598</v>
      </c>
      <c r="C815" s="28">
        <f t="shared" si="39"/>
        <v>7</v>
      </c>
      <c r="D815" s="28" t="str">
        <f t="shared" si="41"/>
        <v>21106</v>
      </c>
      <c r="E815" s="30">
        <v>0</v>
      </c>
      <c r="F815" s="30">
        <f>SUMIF([3]表三汇总表!$A$10:$A$607,A815,[3]表三汇总表!$D$10:$D$607)/10000</f>
        <v>0</v>
      </c>
      <c r="G815" s="25" t="e">
        <f t="shared" si="40"/>
        <v>#DIV/0!</v>
      </c>
      <c r="I815" s="4"/>
    </row>
    <row r="816" spans="1:9">
      <c r="A816" s="31">
        <v>2110604</v>
      </c>
      <c r="B816" s="31" t="s">
        <v>599</v>
      </c>
      <c r="C816" s="28">
        <f t="shared" si="39"/>
        <v>7</v>
      </c>
      <c r="D816" s="28" t="str">
        <f t="shared" si="41"/>
        <v>21106</v>
      </c>
      <c r="E816" s="30">
        <v>0</v>
      </c>
      <c r="F816" s="30">
        <f>SUMIF([3]表三汇总表!$A$10:$A$607,A816,[3]表三汇总表!$D$10:$D$607)/10000</f>
        <v>0</v>
      </c>
      <c r="G816" s="25" t="e">
        <f t="shared" si="40"/>
        <v>#DIV/0!</v>
      </c>
      <c r="I816" s="4"/>
    </row>
    <row r="817" spans="1:9">
      <c r="A817" s="31">
        <v>2110605</v>
      </c>
      <c r="B817" s="31" t="s">
        <v>600</v>
      </c>
      <c r="C817" s="28">
        <f t="shared" si="39"/>
        <v>7</v>
      </c>
      <c r="D817" s="28" t="str">
        <f t="shared" si="41"/>
        <v>21106</v>
      </c>
      <c r="E817" s="30">
        <v>0</v>
      </c>
      <c r="F817" s="30">
        <f>SUMIF([3]表三汇总表!$A$10:$A$607,A817,[3]表三汇总表!$D$10:$D$607)/10000</f>
        <v>0</v>
      </c>
      <c r="G817" s="25" t="e">
        <f t="shared" si="40"/>
        <v>#DIV/0!</v>
      </c>
      <c r="I817" s="4"/>
    </row>
    <row r="818" spans="1:9">
      <c r="A818" s="31">
        <v>2110699</v>
      </c>
      <c r="B818" s="31" t="s">
        <v>601</v>
      </c>
      <c r="C818" s="28">
        <f t="shared" si="39"/>
        <v>7</v>
      </c>
      <c r="D818" s="28" t="str">
        <f t="shared" si="41"/>
        <v>21106</v>
      </c>
      <c r="E818" s="30">
        <v>0</v>
      </c>
      <c r="F818" s="30">
        <f>SUMIF([3]表三汇总表!$A$10:$A$607,A818,[3]表三汇总表!$D$10:$D$607)/10000</f>
        <v>0</v>
      </c>
      <c r="G818" s="25" t="e">
        <f t="shared" si="40"/>
        <v>#DIV/0!</v>
      </c>
      <c r="I818" s="4"/>
    </row>
    <row r="819" spans="1:9">
      <c r="A819" s="26">
        <v>21107</v>
      </c>
      <c r="B819" s="27" t="s">
        <v>602</v>
      </c>
      <c r="C819" s="28">
        <f t="shared" si="39"/>
        <v>5</v>
      </c>
      <c r="D819" s="28" t="str">
        <f t="shared" si="41"/>
        <v/>
      </c>
      <c r="E819" s="35">
        <v>0</v>
      </c>
      <c r="F819" s="35">
        <f>SUM(F820:F821)</f>
        <v>0</v>
      </c>
      <c r="G819" s="25" t="e">
        <f t="shared" si="40"/>
        <v>#DIV/0!</v>
      </c>
      <c r="I819" s="4"/>
    </row>
    <row r="820" spans="1:9">
      <c r="A820" s="26">
        <v>2110704</v>
      </c>
      <c r="B820" s="26" t="s">
        <v>603</v>
      </c>
      <c r="C820" s="28">
        <f t="shared" si="39"/>
        <v>7</v>
      </c>
      <c r="D820" s="28" t="str">
        <f t="shared" si="41"/>
        <v>21107</v>
      </c>
      <c r="E820" s="30">
        <v>0</v>
      </c>
      <c r="F820" s="30">
        <f>SUMIF([3]表三汇总表!$A$10:$A$607,A820,[3]表三汇总表!$D$10:$D$607)/10000</f>
        <v>0</v>
      </c>
      <c r="G820" s="25" t="e">
        <f t="shared" si="40"/>
        <v>#DIV/0!</v>
      </c>
      <c r="I820" s="4"/>
    </row>
    <row r="821" spans="1:9">
      <c r="A821" s="26">
        <v>2110799</v>
      </c>
      <c r="B821" s="26" t="s">
        <v>604</v>
      </c>
      <c r="C821" s="28">
        <f t="shared" si="39"/>
        <v>7</v>
      </c>
      <c r="D821" s="28" t="str">
        <f t="shared" si="41"/>
        <v>21107</v>
      </c>
      <c r="E821" s="30">
        <v>0</v>
      </c>
      <c r="F821" s="30">
        <f>SUMIF([3]表三汇总表!$A$10:$A$607,A821,[3]表三汇总表!$D$10:$D$607)/10000</f>
        <v>0</v>
      </c>
      <c r="G821" s="25" t="e">
        <f t="shared" si="40"/>
        <v>#DIV/0!</v>
      </c>
      <c r="I821" s="4"/>
    </row>
    <row r="822" spans="1:9">
      <c r="A822" s="26">
        <v>21108</v>
      </c>
      <c r="B822" s="27" t="s">
        <v>605</v>
      </c>
      <c r="C822" s="28">
        <f t="shared" si="39"/>
        <v>5</v>
      </c>
      <c r="D822" s="28" t="str">
        <f t="shared" si="41"/>
        <v/>
      </c>
      <c r="E822" s="35">
        <v>0</v>
      </c>
      <c r="F822" s="35">
        <f>SUM(F823:F824)</f>
        <v>0</v>
      </c>
      <c r="G822" s="25" t="e">
        <f t="shared" si="40"/>
        <v>#DIV/0!</v>
      </c>
      <c r="I822" s="4"/>
    </row>
    <row r="823" spans="1:9">
      <c r="A823" s="26">
        <v>2110804</v>
      </c>
      <c r="B823" s="26" t="s">
        <v>606</v>
      </c>
      <c r="C823" s="28">
        <f t="shared" si="39"/>
        <v>7</v>
      </c>
      <c r="D823" s="28" t="str">
        <f t="shared" si="41"/>
        <v>21108</v>
      </c>
      <c r="E823" s="30">
        <v>0</v>
      </c>
      <c r="F823" s="30">
        <f>SUMIF([3]表三汇总表!$A$10:$A$607,A823,[3]表三汇总表!$D$10:$D$607)/10000</f>
        <v>0</v>
      </c>
      <c r="G823" s="25" t="e">
        <f t="shared" si="40"/>
        <v>#DIV/0!</v>
      </c>
      <c r="I823" s="4"/>
    </row>
    <row r="824" spans="1:9">
      <c r="A824" s="26">
        <v>2110899</v>
      </c>
      <c r="B824" s="26" t="s">
        <v>607</v>
      </c>
      <c r="C824" s="28">
        <f t="shared" si="39"/>
        <v>7</v>
      </c>
      <c r="D824" s="28" t="str">
        <f t="shared" si="41"/>
        <v>21108</v>
      </c>
      <c r="E824" s="30">
        <v>0</v>
      </c>
      <c r="F824" s="30">
        <f>SUMIF([3]表三汇总表!$A$10:$A$607,A824,[3]表三汇总表!$D$10:$D$607)/10000</f>
        <v>0</v>
      </c>
      <c r="G824" s="25" t="e">
        <f t="shared" si="40"/>
        <v>#DIV/0!</v>
      </c>
      <c r="I824" s="4"/>
    </row>
    <row r="825" spans="1:9">
      <c r="A825" s="26">
        <v>21109</v>
      </c>
      <c r="B825" s="27" t="s">
        <v>608</v>
      </c>
      <c r="C825" s="28">
        <f t="shared" si="39"/>
        <v>5</v>
      </c>
      <c r="D825" s="28" t="str">
        <f t="shared" si="41"/>
        <v/>
      </c>
      <c r="E825" s="35">
        <v>0</v>
      </c>
      <c r="F825" s="35">
        <f>F826</f>
        <v>0</v>
      </c>
      <c r="G825" s="25" t="e">
        <f t="shared" si="40"/>
        <v>#DIV/0!</v>
      </c>
      <c r="I825" s="4"/>
    </row>
    <row r="826" spans="1:9">
      <c r="A826" s="26">
        <v>2110901</v>
      </c>
      <c r="B826" s="26" t="s">
        <v>609</v>
      </c>
      <c r="C826" s="28">
        <f t="shared" si="39"/>
        <v>7</v>
      </c>
      <c r="D826" s="28" t="str">
        <f t="shared" si="41"/>
        <v>21109</v>
      </c>
      <c r="E826" s="30">
        <v>0</v>
      </c>
      <c r="F826" s="30">
        <f>SUMIF([3]表三汇总表!$A$10:$A$607,A826,[3]表三汇总表!$D$10:$D$607)/10000</f>
        <v>0</v>
      </c>
      <c r="G826" s="25" t="e">
        <f t="shared" si="40"/>
        <v>#DIV/0!</v>
      </c>
      <c r="I826" s="4"/>
    </row>
    <row r="827" spans="1:9">
      <c r="A827" s="26">
        <v>21110</v>
      </c>
      <c r="B827" s="27" t="s">
        <v>610</v>
      </c>
      <c r="C827" s="28">
        <f t="shared" si="39"/>
        <v>5</v>
      </c>
      <c r="D827" s="28" t="str">
        <f t="shared" si="41"/>
        <v/>
      </c>
      <c r="E827" s="35">
        <v>20000</v>
      </c>
      <c r="F827" s="35">
        <f>F828</f>
        <v>15000</v>
      </c>
      <c r="G827" s="25">
        <f t="shared" si="40"/>
        <v>-25</v>
      </c>
      <c r="I827" s="4"/>
    </row>
    <row r="828" spans="1:9">
      <c r="A828" s="26">
        <v>2111001</v>
      </c>
      <c r="B828" s="26" t="s">
        <v>611</v>
      </c>
      <c r="C828" s="28">
        <f t="shared" si="39"/>
        <v>7</v>
      </c>
      <c r="D828" s="28" t="str">
        <f t="shared" si="41"/>
        <v>21110</v>
      </c>
      <c r="E828" s="30">
        <v>20000</v>
      </c>
      <c r="F828" s="30">
        <f>SUMIF([3]表三汇总表!$A$10:$A$607,A828,[3]表三汇总表!$D$10:$D$607)/10000</f>
        <v>15000</v>
      </c>
      <c r="G828" s="25">
        <f t="shared" si="40"/>
        <v>-25</v>
      </c>
      <c r="I828" s="4"/>
    </row>
    <row r="829" spans="1:9">
      <c r="A829" s="26">
        <v>21111</v>
      </c>
      <c r="B829" s="27" t="s">
        <v>612</v>
      </c>
      <c r="C829" s="28">
        <f t="shared" si="39"/>
        <v>5</v>
      </c>
      <c r="D829" s="28" t="str">
        <f t="shared" si="41"/>
        <v/>
      </c>
      <c r="E829" s="35">
        <v>0</v>
      </c>
      <c r="F829" s="35">
        <f>SUM(F830:F834)</f>
        <v>0</v>
      </c>
      <c r="G829" s="25" t="e">
        <f t="shared" si="40"/>
        <v>#DIV/0!</v>
      </c>
      <c r="I829" s="4"/>
    </row>
    <row r="830" spans="1:9">
      <c r="A830" s="26">
        <v>2111101</v>
      </c>
      <c r="B830" s="26" t="s">
        <v>613</v>
      </c>
      <c r="C830" s="28">
        <f t="shared" si="39"/>
        <v>7</v>
      </c>
      <c r="D830" s="28" t="str">
        <f t="shared" si="41"/>
        <v>21111</v>
      </c>
      <c r="E830" s="30">
        <v>0</v>
      </c>
      <c r="F830" s="30">
        <f>SUMIF([3]表三汇总表!$A$10:$A$607,A830,[3]表三汇总表!$D$10:$D$607)/10000</f>
        <v>0</v>
      </c>
      <c r="G830" s="25" t="e">
        <f t="shared" si="40"/>
        <v>#DIV/0!</v>
      </c>
      <c r="I830" s="4"/>
    </row>
    <row r="831" spans="1:9">
      <c r="A831" s="26">
        <v>2111102</v>
      </c>
      <c r="B831" s="26" t="s">
        <v>614</v>
      </c>
      <c r="C831" s="28">
        <f t="shared" si="39"/>
        <v>7</v>
      </c>
      <c r="D831" s="28" t="str">
        <f t="shared" si="41"/>
        <v>21111</v>
      </c>
      <c r="E831" s="30">
        <v>0</v>
      </c>
      <c r="F831" s="30">
        <f>SUMIF([3]表三汇总表!$A$10:$A$607,A831,[3]表三汇总表!$D$10:$D$607)/10000</f>
        <v>0</v>
      </c>
      <c r="G831" s="25" t="e">
        <f t="shared" si="40"/>
        <v>#DIV/0!</v>
      </c>
      <c r="I831" s="4"/>
    </row>
    <row r="832" spans="1:9">
      <c r="A832" s="26">
        <v>2111103</v>
      </c>
      <c r="B832" s="26" t="s">
        <v>615</v>
      </c>
      <c r="C832" s="28">
        <f t="shared" si="39"/>
        <v>7</v>
      </c>
      <c r="D832" s="28" t="str">
        <f t="shared" si="41"/>
        <v>21111</v>
      </c>
      <c r="E832" s="30">
        <v>0</v>
      </c>
      <c r="F832" s="30">
        <f>SUMIF([3]表三汇总表!$A$10:$A$607,A832,[3]表三汇总表!$D$10:$D$607)/10000</f>
        <v>0</v>
      </c>
      <c r="G832" s="25" t="e">
        <f t="shared" si="40"/>
        <v>#DIV/0!</v>
      </c>
      <c r="I832" s="4"/>
    </row>
    <row r="833" spans="1:9">
      <c r="A833" s="26">
        <v>2111104</v>
      </c>
      <c r="B833" s="26" t="s">
        <v>616</v>
      </c>
      <c r="C833" s="28">
        <f t="shared" si="39"/>
        <v>7</v>
      </c>
      <c r="D833" s="28" t="str">
        <f t="shared" si="41"/>
        <v>21111</v>
      </c>
      <c r="E833" s="30">
        <v>0</v>
      </c>
      <c r="F833" s="30">
        <f>SUMIF([3]表三汇总表!$A$10:$A$607,A833,[3]表三汇总表!$D$10:$D$607)/10000</f>
        <v>0</v>
      </c>
      <c r="G833" s="25" t="e">
        <f t="shared" si="40"/>
        <v>#DIV/0!</v>
      </c>
      <c r="I833" s="4"/>
    </row>
    <row r="834" spans="1:9">
      <c r="A834" s="26">
        <v>2111199</v>
      </c>
      <c r="B834" s="26" t="s">
        <v>617</v>
      </c>
      <c r="C834" s="28">
        <f t="shared" si="39"/>
        <v>7</v>
      </c>
      <c r="D834" s="28" t="str">
        <f t="shared" si="41"/>
        <v>21111</v>
      </c>
      <c r="E834" s="30">
        <v>0</v>
      </c>
      <c r="F834" s="30">
        <f>SUMIF([3]表三汇总表!$A$10:$A$607,A834,[3]表三汇总表!$D$10:$D$607)/10000</f>
        <v>0</v>
      </c>
      <c r="G834" s="25" t="e">
        <f t="shared" si="40"/>
        <v>#DIV/0!</v>
      </c>
      <c r="I834" s="4"/>
    </row>
    <row r="835" spans="1:9">
      <c r="A835" s="26">
        <v>21112</v>
      </c>
      <c r="B835" s="27" t="s">
        <v>618</v>
      </c>
      <c r="C835" s="28">
        <f t="shared" si="39"/>
        <v>5</v>
      </c>
      <c r="D835" s="28" t="str">
        <f t="shared" si="41"/>
        <v/>
      </c>
      <c r="E835" s="35">
        <v>0</v>
      </c>
      <c r="F835" s="35">
        <f>F836</f>
        <v>0</v>
      </c>
      <c r="G835" s="25" t="e">
        <f t="shared" si="40"/>
        <v>#DIV/0!</v>
      </c>
      <c r="I835" s="4"/>
    </row>
    <row r="836" spans="1:9">
      <c r="A836" s="26">
        <v>2111201</v>
      </c>
      <c r="B836" s="26" t="s">
        <v>619</v>
      </c>
      <c r="C836" s="28">
        <f t="shared" si="39"/>
        <v>7</v>
      </c>
      <c r="D836" s="28" t="str">
        <f t="shared" si="41"/>
        <v>21112</v>
      </c>
      <c r="E836" s="30">
        <v>0</v>
      </c>
      <c r="F836" s="30">
        <f>SUMIF([3]表三汇总表!$A$10:$A$607,A836,[3]表三汇总表!$D$10:$D$607)/10000</f>
        <v>0</v>
      </c>
      <c r="G836" s="25" t="e">
        <f t="shared" si="40"/>
        <v>#DIV/0!</v>
      </c>
      <c r="I836" s="4"/>
    </row>
    <row r="837" spans="1:9">
      <c r="A837" s="26">
        <v>21113</v>
      </c>
      <c r="B837" s="27" t="s">
        <v>620</v>
      </c>
      <c r="C837" s="28">
        <f t="shared" si="39"/>
        <v>5</v>
      </c>
      <c r="D837" s="28" t="str">
        <f t="shared" si="41"/>
        <v/>
      </c>
      <c r="E837" s="35">
        <v>0</v>
      </c>
      <c r="F837" s="35">
        <f>F838</f>
        <v>0</v>
      </c>
      <c r="G837" s="25" t="e">
        <f t="shared" si="40"/>
        <v>#DIV/0!</v>
      </c>
      <c r="I837" s="4"/>
    </row>
    <row r="838" spans="1:9">
      <c r="A838" s="26">
        <v>2111301</v>
      </c>
      <c r="B838" s="26" t="s">
        <v>621</v>
      </c>
      <c r="C838" s="28">
        <f t="shared" ref="C838:C901" si="42">LEN(A838)</f>
        <v>7</v>
      </c>
      <c r="D838" s="28" t="str">
        <f t="shared" si="41"/>
        <v>21113</v>
      </c>
      <c r="E838" s="30">
        <v>0</v>
      </c>
      <c r="F838" s="30">
        <f>SUMIF([3]表三汇总表!$A$10:$A$607,A838,[3]表三汇总表!$D$10:$D$607)/10000</f>
        <v>0</v>
      </c>
      <c r="G838" s="25" t="e">
        <f t="shared" si="40"/>
        <v>#DIV/0!</v>
      </c>
      <c r="I838" s="4"/>
    </row>
    <row r="839" spans="1:9">
      <c r="A839" s="26">
        <v>21114</v>
      </c>
      <c r="B839" s="27" t="s">
        <v>622</v>
      </c>
      <c r="C839" s="28">
        <f t="shared" si="42"/>
        <v>5</v>
      </c>
      <c r="D839" s="28" t="str">
        <f t="shared" si="41"/>
        <v/>
      </c>
      <c r="E839" s="35">
        <v>0</v>
      </c>
      <c r="F839" s="35">
        <f>SUM(F840:F849)</f>
        <v>0</v>
      </c>
      <c r="G839" s="25" t="e">
        <f t="shared" ref="G839:G902" si="43">(F839-E839)/E839*100</f>
        <v>#DIV/0!</v>
      </c>
      <c r="I839" s="4"/>
    </row>
    <row r="840" spans="1:9">
      <c r="A840" s="26">
        <v>2111401</v>
      </c>
      <c r="B840" s="26" t="s">
        <v>10</v>
      </c>
      <c r="C840" s="28">
        <f t="shared" si="42"/>
        <v>7</v>
      </c>
      <c r="D840" s="28" t="str">
        <f t="shared" ref="D840:D851" si="44">IF(C840=5,"",MID(A840,1,5))</f>
        <v>21114</v>
      </c>
      <c r="E840" s="30">
        <v>0</v>
      </c>
      <c r="F840" s="30">
        <f>SUMIF([3]表三汇总表!$A$10:$A$607,A840,[3]表三汇总表!$D$10:$D$607)/10000</f>
        <v>0</v>
      </c>
      <c r="G840" s="25" t="e">
        <f t="shared" si="43"/>
        <v>#DIV/0!</v>
      </c>
      <c r="I840" s="4"/>
    </row>
    <row r="841" spans="1:9">
      <c r="A841" s="26">
        <v>2111402</v>
      </c>
      <c r="B841" s="26" t="s">
        <v>11</v>
      </c>
      <c r="C841" s="28">
        <f t="shared" si="42"/>
        <v>7</v>
      </c>
      <c r="D841" s="28" t="str">
        <f t="shared" si="44"/>
        <v>21114</v>
      </c>
      <c r="E841" s="30">
        <v>0</v>
      </c>
      <c r="F841" s="30">
        <f>SUMIF([3]表三汇总表!$A$10:$A$607,A841,[3]表三汇总表!$D$10:$D$607)/10000</f>
        <v>0</v>
      </c>
      <c r="G841" s="25" t="e">
        <f t="shared" si="43"/>
        <v>#DIV/0!</v>
      </c>
      <c r="I841" s="4"/>
    </row>
    <row r="842" spans="1:9">
      <c r="A842" s="26">
        <v>2111403</v>
      </c>
      <c r="B842" s="26" t="s">
        <v>12</v>
      </c>
      <c r="C842" s="28">
        <f t="shared" si="42"/>
        <v>7</v>
      </c>
      <c r="D842" s="28" t="str">
        <f t="shared" si="44"/>
        <v>21114</v>
      </c>
      <c r="E842" s="30">
        <v>0</v>
      </c>
      <c r="F842" s="30">
        <f>SUMIF([3]表三汇总表!$A$10:$A$607,A842,[3]表三汇总表!$D$10:$D$607)/10000</f>
        <v>0</v>
      </c>
      <c r="G842" s="25" t="e">
        <f t="shared" si="43"/>
        <v>#DIV/0!</v>
      </c>
      <c r="I842" s="4"/>
    </row>
    <row r="843" spans="1:9">
      <c r="A843" s="26">
        <v>2111406</v>
      </c>
      <c r="B843" s="26" t="s">
        <v>623</v>
      </c>
      <c r="C843" s="28">
        <f t="shared" si="42"/>
        <v>7</v>
      </c>
      <c r="D843" s="28" t="str">
        <f t="shared" si="44"/>
        <v>21114</v>
      </c>
      <c r="E843" s="30">
        <v>0</v>
      </c>
      <c r="F843" s="30">
        <f>SUMIF([3]表三汇总表!$A$10:$A$607,A843,[3]表三汇总表!$D$10:$D$607)/10000</f>
        <v>0</v>
      </c>
      <c r="G843" s="25" t="e">
        <f t="shared" si="43"/>
        <v>#DIV/0!</v>
      </c>
      <c r="I843" s="4"/>
    </row>
    <row r="844" spans="1:9">
      <c r="A844" s="26">
        <v>2111407</v>
      </c>
      <c r="B844" s="26" t="s">
        <v>624</v>
      </c>
      <c r="C844" s="28">
        <f t="shared" si="42"/>
        <v>7</v>
      </c>
      <c r="D844" s="28" t="str">
        <f t="shared" si="44"/>
        <v>21114</v>
      </c>
      <c r="E844" s="30">
        <v>0</v>
      </c>
      <c r="F844" s="30">
        <f>SUMIF([3]表三汇总表!$A$10:$A$607,A844,[3]表三汇总表!$D$10:$D$607)/10000</f>
        <v>0</v>
      </c>
      <c r="G844" s="25" t="e">
        <f t="shared" si="43"/>
        <v>#DIV/0!</v>
      </c>
      <c r="I844" s="4"/>
    </row>
    <row r="845" spans="1:9">
      <c r="A845" s="26">
        <v>2111408</v>
      </c>
      <c r="B845" s="26" t="s">
        <v>625</v>
      </c>
      <c r="C845" s="28">
        <f t="shared" si="42"/>
        <v>7</v>
      </c>
      <c r="D845" s="28" t="str">
        <f t="shared" si="44"/>
        <v>21114</v>
      </c>
      <c r="E845" s="30">
        <v>0</v>
      </c>
      <c r="F845" s="30">
        <f>SUMIF([3]表三汇总表!$A$10:$A$607,A845,[3]表三汇总表!$D$10:$D$607)/10000</f>
        <v>0</v>
      </c>
      <c r="G845" s="25" t="e">
        <f t="shared" si="43"/>
        <v>#DIV/0!</v>
      </c>
      <c r="I845" s="4"/>
    </row>
    <row r="846" spans="1:9">
      <c r="A846" s="26">
        <v>2111411</v>
      </c>
      <c r="B846" s="26" t="s">
        <v>51</v>
      </c>
      <c r="C846" s="28">
        <f t="shared" si="42"/>
        <v>7</v>
      </c>
      <c r="D846" s="28" t="str">
        <f t="shared" si="44"/>
        <v>21114</v>
      </c>
      <c r="E846" s="30">
        <v>0</v>
      </c>
      <c r="F846" s="30">
        <f>SUMIF([3]表三汇总表!$A$10:$A$607,A846,[3]表三汇总表!$D$10:$D$607)/10000</f>
        <v>0</v>
      </c>
      <c r="G846" s="25" t="e">
        <f t="shared" si="43"/>
        <v>#DIV/0!</v>
      </c>
      <c r="I846" s="4"/>
    </row>
    <row r="847" spans="1:9">
      <c r="A847" s="26">
        <v>2111413</v>
      </c>
      <c r="B847" s="26" t="s">
        <v>626</v>
      </c>
      <c r="C847" s="28">
        <f t="shared" si="42"/>
        <v>7</v>
      </c>
      <c r="D847" s="28" t="str">
        <f t="shared" si="44"/>
        <v>21114</v>
      </c>
      <c r="E847" s="30">
        <v>0</v>
      </c>
      <c r="F847" s="30">
        <f>SUMIF([3]表三汇总表!$A$10:$A$607,A847,[3]表三汇总表!$D$10:$D$607)/10000</f>
        <v>0</v>
      </c>
      <c r="G847" s="25" t="e">
        <f t="shared" si="43"/>
        <v>#DIV/0!</v>
      </c>
      <c r="I847" s="4"/>
    </row>
    <row r="848" spans="1:9">
      <c r="A848" s="26">
        <v>2111450</v>
      </c>
      <c r="B848" s="26" t="s">
        <v>19</v>
      </c>
      <c r="C848" s="28">
        <f t="shared" si="42"/>
        <v>7</v>
      </c>
      <c r="D848" s="28" t="str">
        <f t="shared" si="44"/>
        <v>21114</v>
      </c>
      <c r="E848" s="30">
        <v>0</v>
      </c>
      <c r="F848" s="30">
        <f>SUMIF([3]表三汇总表!$A$10:$A$607,A848,[3]表三汇总表!$D$10:$D$607)/10000</f>
        <v>0</v>
      </c>
      <c r="G848" s="25" t="e">
        <f t="shared" si="43"/>
        <v>#DIV/0!</v>
      </c>
      <c r="I848" s="4"/>
    </row>
    <row r="849" spans="1:9">
      <c r="A849" s="26">
        <v>2111499</v>
      </c>
      <c r="B849" s="26" t="s">
        <v>627</v>
      </c>
      <c r="C849" s="28">
        <f t="shared" si="42"/>
        <v>7</v>
      </c>
      <c r="D849" s="28" t="str">
        <f t="shared" si="44"/>
        <v>21114</v>
      </c>
      <c r="E849" s="30">
        <v>0</v>
      </c>
      <c r="F849" s="30">
        <f>SUMIF([3]表三汇总表!$A$10:$A$607,A849,[3]表三汇总表!$D$10:$D$607)/10000</f>
        <v>0</v>
      </c>
      <c r="G849" s="25" t="e">
        <f t="shared" si="43"/>
        <v>#DIV/0!</v>
      </c>
      <c r="I849" s="4"/>
    </row>
    <row r="850" spans="1:9">
      <c r="A850" s="26">
        <v>21199</v>
      </c>
      <c r="B850" s="27" t="s">
        <v>628</v>
      </c>
      <c r="C850" s="28">
        <f t="shared" si="42"/>
        <v>5</v>
      </c>
      <c r="D850" s="28" t="str">
        <f t="shared" si="44"/>
        <v/>
      </c>
      <c r="E850" s="35">
        <v>0</v>
      </c>
      <c r="F850" s="35">
        <f>F851</f>
        <v>0</v>
      </c>
      <c r="G850" s="25" t="e">
        <f t="shared" si="43"/>
        <v>#DIV/0!</v>
      </c>
      <c r="I850" s="4"/>
    </row>
    <row r="851" spans="1:9">
      <c r="A851" s="26">
        <v>2119999</v>
      </c>
      <c r="B851" s="26" t="s">
        <v>629</v>
      </c>
      <c r="C851" s="28">
        <f t="shared" si="42"/>
        <v>7</v>
      </c>
      <c r="D851" s="28" t="str">
        <f t="shared" si="44"/>
        <v>21199</v>
      </c>
      <c r="E851" s="30">
        <v>0</v>
      </c>
      <c r="F851" s="30">
        <f>SUMIF([3]表三汇总表!$A$10:$A$607,A851,[3]表三汇总表!$D$10:$D$607)/10000</f>
        <v>0</v>
      </c>
      <c r="G851" s="25" t="e">
        <f t="shared" si="43"/>
        <v>#DIV/0!</v>
      </c>
      <c r="I851" s="4"/>
    </row>
    <row r="852" spans="1:7">
      <c r="A852" s="26">
        <v>212</v>
      </c>
      <c r="B852" s="27" t="s">
        <v>630</v>
      </c>
      <c r="C852" s="28">
        <f t="shared" si="42"/>
        <v>3</v>
      </c>
      <c r="D852" s="28"/>
      <c r="E852" s="35">
        <v>20566</v>
      </c>
      <c r="F852" s="35">
        <f>F853+F864+F866+F869+F871+F873</f>
        <v>38310.7347594</v>
      </c>
      <c r="G852" s="25">
        <f t="shared" si="43"/>
        <v>86.2818961363415</v>
      </c>
    </row>
    <row r="853" spans="1:9">
      <c r="A853" s="26">
        <v>21201</v>
      </c>
      <c r="B853" s="27" t="s">
        <v>631</v>
      </c>
      <c r="C853" s="28">
        <f t="shared" si="42"/>
        <v>5</v>
      </c>
      <c r="D853" s="28" t="str">
        <f t="shared" ref="D853:D874" si="45">IF(C853=5,"",MID(A853,1,5))</f>
        <v/>
      </c>
      <c r="E853" s="35">
        <v>5268</v>
      </c>
      <c r="F853" s="35">
        <f>SUM(F854:F863)</f>
        <v>5770.0605744</v>
      </c>
      <c r="G853" s="25">
        <f t="shared" si="43"/>
        <v>9.53038296127562</v>
      </c>
      <c r="I853" s="4"/>
    </row>
    <row r="854" spans="1:9">
      <c r="A854" s="26">
        <v>2120101</v>
      </c>
      <c r="B854" s="26" t="s">
        <v>10</v>
      </c>
      <c r="C854" s="28">
        <f t="shared" si="42"/>
        <v>7</v>
      </c>
      <c r="D854" s="28" t="str">
        <f t="shared" si="45"/>
        <v>21201</v>
      </c>
      <c r="E854" s="30">
        <v>0</v>
      </c>
      <c r="F854" s="30">
        <f>SUMIF([3]表三汇总表!$A$10:$A$607,A854,[3]表三汇总表!$D$10:$D$607)/10000</f>
        <v>0</v>
      </c>
      <c r="G854" s="25" t="e">
        <f t="shared" si="43"/>
        <v>#DIV/0!</v>
      </c>
      <c r="I854" s="4"/>
    </row>
    <row r="855" spans="1:9">
      <c r="A855" s="26">
        <v>2120102</v>
      </c>
      <c r="B855" s="26" t="s">
        <v>11</v>
      </c>
      <c r="C855" s="28">
        <f t="shared" si="42"/>
        <v>7</v>
      </c>
      <c r="D855" s="28" t="str">
        <f t="shared" si="45"/>
        <v>21201</v>
      </c>
      <c r="E855" s="30">
        <v>5268</v>
      </c>
      <c r="F855" s="30">
        <f>SUMIF([3]表三汇总表!$A$10:$A$607,A855,[3]表三汇总表!$D$10:$D$607)/10000</f>
        <v>5392.0605744</v>
      </c>
      <c r="G855" s="25">
        <f t="shared" si="43"/>
        <v>2.35498432801821</v>
      </c>
      <c r="I855" s="4"/>
    </row>
    <row r="856" spans="1:9">
      <c r="A856" s="26">
        <v>2120103</v>
      </c>
      <c r="B856" s="26" t="s">
        <v>12</v>
      </c>
      <c r="C856" s="28">
        <f t="shared" si="42"/>
        <v>7</v>
      </c>
      <c r="D856" s="28" t="str">
        <f t="shared" si="45"/>
        <v>21201</v>
      </c>
      <c r="E856" s="30">
        <v>0</v>
      </c>
      <c r="F856" s="30">
        <f>SUMIF([3]表三汇总表!$A$10:$A$607,A856,[3]表三汇总表!$D$10:$D$607)/10000</f>
        <v>0</v>
      </c>
      <c r="G856" s="25" t="e">
        <f t="shared" si="43"/>
        <v>#DIV/0!</v>
      </c>
      <c r="I856" s="4"/>
    </row>
    <row r="857" spans="1:9">
      <c r="A857" s="26">
        <v>2120104</v>
      </c>
      <c r="B857" s="26" t="s">
        <v>632</v>
      </c>
      <c r="C857" s="28">
        <f t="shared" si="42"/>
        <v>7</v>
      </c>
      <c r="D857" s="28" t="str">
        <f t="shared" si="45"/>
        <v>21201</v>
      </c>
      <c r="E857" s="30">
        <v>0</v>
      </c>
      <c r="F857" s="30">
        <f>SUMIF([3]表三汇总表!$A$10:$A$607,A857,[3]表三汇总表!$D$10:$D$607)/10000</f>
        <v>0</v>
      </c>
      <c r="G857" s="25" t="e">
        <f t="shared" si="43"/>
        <v>#DIV/0!</v>
      </c>
      <c r="I857" s="4"/>
    </row>
    <row r="858" spans="1:9">
      <c r="A858" s="26">
        <v>2120105</v>
      </c>
      <c r="B858" s="26" t="s">
        <v>633</v>
      </c>
      <c r="C858" s="28">
        <f t="shared" si="42"/>
        <v>7</v>
      </c>
      <c r="D858" s="28" t="str">
        <f t="shared" si="45"/>
        <v>21201</v>
      </c>
      <c r="E858" s="30">
        <v>0</v>
      </c>
      <c r="F858" s="30">
        <f>SUMIF([3]表三汇总表!$A$10:$A$607,A858,[3]表三汇总表!$D$10:$D$607)/10000</f>
        <v>0</v>
      </c>
      <c r="G858" s="25" t="e">
        <f t="shared" si="43"/>
        <v>#DIV/0!</v>
      </c>
      <c r="I858" s="4"/>
    </row>
    <row r="859" spans="1:9">
      <c r="A859" s="26">
        <v>2120106</v>
      </c>
      <c r="B859" s="26" t="s">
        <v>634</v>
      </c>
      <c r="C859" s="28">
        <f t="shared" si="42"/>
        <v>7</v>
      </c>
      <c r="D859" s="28" t="str">
        <f t="shared" si="45"/>
        <v>21201</v>
      </c>
      <c r="E859" s="30">
        <v>0</v>
      </c>
      <c r="F859" s="30">
        <f>SUMIF([3]表三汇总表!$A$10:$A$607,A859,[3]表三汇总表!$D$10:$D$607)/10000</f>
        <v>0</v>
      </c>
      <c r="G859" s="25" t="e">
        <f t="shared" si="43"/>
        <v>#DIV/0!</v>
      </c>
      <c r="I859" s="4"/>
    </row>
    <row r="860" spans="1:9">
      <c r="A860" s="26">
        <v>2120107</v>
      </c>
      <c r="B860" s="26" t="s">
        <v>635</v>
      </c>
      <c r="C860" s="28">
        <f t="shared" si="42"/>
        <v>7</v>
      </c>
      <c r="D860" s="28" t="str">
        <f t="shared" si="45"/>
        <v>21201</v>
      </c>
      <c r="E860" s="30">
        <v>0</v>
      </c>
      <c r="F860" s="30">
        <f>SUMIF([3]表三汇总表!$A$10:$A$607,A860,[3]表三汇总表!$D$10:$D$607)/10000</f>
        <v>0</v>
      </c>
      <c r="G860" s="25" t="e">
        <f t="shared" si="43"/>
        <v>#DIV/0!</v>
      </c>
      <c r="I860" s="4"/>
    </row>
    <row r="861" spans="1:9">
      <c r="A861" s="26">
        <v>2120109</v>
      </c>
      <c r="B861" s="26" t="s">
        <v>636</v>
      </c>
      <c r="C861" s="28">
        <f t="shared" si="42"/>
        <v>7</v>
      </c>
      <c r="D861" s="28" t="str">
        <f t="shared" si="45"/>
        <v>21201</v>
      </c>
      <c r="E861" s="30">
        <v>0</v>
      </c>
      <c r="F861" s="30">
        <f>SUMIF([3]表三汇总表!$A$10:$A$607,A861,[3]表三汇总表!$D$10:$D$607)/10000</f>
        <v>0</v>
      </c>
      <c r="G861" s="25" t="e">
        <f t="shared" si="43"/>
        <v>#DIV/0!</v>
      </c>
      <c r="I861" s="4"/>
    </row>
    <row r="862" spans="1:9">
      <c r="A862" s="26">
        <v>2120110</v>
      </c>
      <c r="B862" s="26" t="s">
        <v>637</v>
      </c>
      <c r="C862" s="28">
        <f t="shared" si="42"/>
        <v>7</v>
      </c>
      <c r="D862" s="28" t="str">
        <f t="shared" si="45"/>
        <v>21201</v>
      </c>
      <c r="E862" s="30">
        <v>0</v>
      </c>
      <c r="F862" s="30">
        <f>SUMIF([3]表三汇总表!$A$10:$A$607,A862,[3]表三汇总表!$D$10:$D$607)/10000</f>
        <v>0</v>
      </c>
      <c r="G862" s="25" t="e">
        <f t="shared" si="43"/>
        <v>#DIV/0!</v>
      </c>
      <c r="I862" s="4"/>
    </row>
    <row r="863" spans="1:9">
      <c r="A863" s="26">
        <v>2120199</v>
      </c>
      <c r="B863" s="26" t="s">
        <v>638</v>
      </c>
      <c r="C863" s="28">
        <f t="shared" si="42"/>
        <v>7</v>
      </c>
      <c r="D863" s="28" t="str">
        <f t="shared" si="45"/>
        <v>21201</v>
      </c>
      <c r="E863" s="30">
        <v>0</v>
      </c>
      <c r="F863" s="30">
        <f>SUMIF([3]表三汇总表!$A$10:$A$607,A863,[3]表三汇总表!$D$10:$D$607)/10000</f>
        <v>378</v>
      </c>
      <c r="G863" s="25" t="e">
        <f t="shared" si="43"/>
        <v>#DIV/0!</v>
      </c>
      <c r="I863" s="4"/>
    </row>
    <row r="864" spans="1:9">
      <c r="A864" s="26">
        <v>21202</v>
      </c>
      <c r="B864" s="27" t="s">
        <v>639</v>
      </c>
      <c r="C864" s="28">
        <f t="shared" si="42"/>
        <v>5</v>
      </c>
      <c r="D864" s="28" t="str">
        <f t="shared" si="45"/>
        <v/>
      </c>
      <c r="E864" s="35">
        <v>0</v>
      </c>
      <c r="F864" s="35">
        <f>F865</f>
        <v>0</v>
      </c>
      <c r="G864" s="25" t="e">
        <f t="shared" si="43"/>
        <v>#DIV/0!</v>
      </c>
      <c r="I864" s="4"/>
    </row>
    <row r="865" spans="1:9">
      <c r="A865" s="26">
        <v>2120201</v>
      </c>
      <c r="B865" s="26" t="s">
        <v>640</v>
      </c>
      <c r="C865" s="28">
        <f t="shared" si="42"/>
        <v>7</v>
      </c>
      <c r="D865" s="28" t="str">
        <f t="shared" si="45"/>
        <v>21202</v>
      </c>
      <c r="E865" s="30">
        <v>0</v>
      </c>
      <c r="F865" s="30">
        <f>SUMIF([3]表三汇总表!$A$10:$A$607,A865,[3]表三汇总表!$D$10:$D$607)/10000</f>
        <v>0</v>
      </c>
      <c r="G865" s="25" t="e">
        <f t="shared" si="43"/>
        <v>#DIV/0!</v>
      </c>
      <c r="I865" s="4"/>
    </row>
    <row r="866" spans="1:9">
      <c r="A866" s="26">
        <v>21203</v>
      </c>
      <c r="B866" s="27" t="s">
        <v>641</v>
      </c>
      <c r="C866" s="28">
        <f t="shared" si="42"/>
        <v>5</v>
      </c>
      <c r="D866" s="28" t="str">
        <f t="shared" si="45"/>
        <v/>
      </c>
      <c r="E866" s="35">
        <v>14798</v>
      </c>
      <c r="F866" s="35">
        <f>SUM(F867:F868)</f>
        <v>12129.032185</v>
      </c>
      <c r="G866" s="25">
        <f t="shared" si="43"/>
        <v>-18.0360036153534</v>
      </c>
      <c r="I866" s="4"/>
    </row>
    <row r="867" spans="1:9">
      <c r="A867" s="26">
        <v>2120303</v>
      </c>
      <c r="B867" s="26" t="s">
        <v>642</v>
      </c>
      <c r="C867" s="28">
        <f t="shared" si="42"/>
        <v>7</v>
      </c>
      <c r="D867" s="28" t="str">
        <f t="shared" si="45"/>
        <v>21203</v>
      </c>
      <c r="E867" s="30">
        <v>0</v>
      </c>
      <c r="F867" s="30">
        <f>SUMIF([3]表三汇总表!$A$10:$A$607,A867,[3]表三汇总表!$D$10:$D$607)/10000</f>
        <v>0</v>
      </c>
      <c r="G867" s="25" t="e">
        <f t="shared" si="43"/>
        <v>#DIV/0!</v>
      </c>
      <c r="I867" s="4"/>
    </row>
    <row r="868" spans="1:9">
      <c r="A868" s="26">
        <v>2120399</v>
      </c>
      <c r="B868" s="26" t="s">
        <v>643</v>
      </c>
      <c r="C868" s="28">
        <f t="shared" si="42"/>
        <v>7</v>
      </c>
      <c r="D868" s="28" t="str">
        <f t="shared" si="45"/>
        <v>21203</v>
      </c>
      <c r="E868" s="30">
        <v>14798</v>
      </c>
      <c r="F868" s="30">
        <f>SUMIF([3]表三汇总表!$A$10:$A$607,A868,[3]表三汇总表!$D$10:$D$607)/10000</f>
        <v>12129.032185</v>
      </c>
      <c r="G868" s="25">
        <f t="shared" si="43"/>
        <v>-18.0360036153534</v>
      </c>
      <c r="I868" s="4"/>
    </row>
    <row r="869" spans="1:9">
      <c r="A869" s="26">
        <v>21205</v>
      </c>
      <c r="B869" s="27" t="s">
        <v>644</v>
      </c>
      <c r="C869" s="28">
        <f t="shared" si="42"/>
        <v>5</v>
      </c>
      <c r="D869" s="28" t="str">
        <f t="shared" si="45"/>
        <v/>
      </c>
      <c r="E869" s="35">
        <v>500</v>
      </c>
      <c r="F869" s="35">
        <f>F870</f>
        <v>400</v>
      </c>
      <c r="G869" s="25">
        <f t="shared" si="43"/>
        <v>-20</v>
      </c>
      <c r="I869" s="4"/>
    </row>
    <row r="870" spans="1:9">
      <c r="A870" s="26">
        <v>2120501</v>
      </c>
      <c r="B870" s="26" t="s">
        <v>645</v>
      </c>
      <c r="C870" s="28">
        <f t="shared" si="42"/>
        <v>7</v>
      </c>
      <c r="D870" s="28" t="str">
        <f t="shared" si="45"/>
        <v>21205</v>
      </c>
      <c r="E870" s="30">
        <v>500</v>
      </c>
      <c r="F870" s="30">
        <f>SUMIF([3]表三汇总表!$A$10:$A$607,A870,[3]表三汇总表!$D$10:$D$607)/10000</f>
        <v>400</v>
      </c>
      <c r="G870" s="25">
        <f t="shared" si="43"/>
        <v>-20</v>
      </c>
      <c r="I870" s="4"/>
    </row>
    <row r="871" spans="1:9">
      <c r="A871" s="26">
        <v>21206</v>
      </c>
      <c r="B871" s="27" t="s">
        <v>646</v>
      </c>
      <c r="C871" s="28">
        <f t="shared" si="42"/>
        <v>5</v>
      </c>
      <c r="D871" s="28" t="str">
        <f t="shared" si="45"/>
        <v/>
      </c>
      <c r="E871" s="35">
        <v>0</v>
      </c>
      <c r="F871" s="35">
        <f>F872</f>
        <v>0</v>
      </c>
      <c r="G871" s="25" t="e">
        <f t="shared" si="43"/>
        <v>#DIV/0!</v>
      </c>
      <c r="I871" s="4"/>
    </row>
    <row r="872" spans="1:9">
      <c r="A872" s="26">
        <v>2120601</v>
      </c>
      <c r="B872" s="26" t="s">
        <v>647</v>
      </c>
      <c r="C872" s="28">
        <f t="shared" si="42"/>
        <v>7</v>
      </c>
      <c r="D872" s="28" t="str">
        <f t="shared" si="45"/>
        <v>21206</v>
      </c>
      <c r="E872" s="30">
        <v>0</v>
      </c>
      <c r="F872" s="30">
        <f>SUMIF([3]表三汇总表!$A$10:$A$607,A872,[3]表三汇总表!$D$10:$D$607)/10000</f>
        <v>0</v>
      </c>
      <c r="G872" s="25" t="e">
        <f t="shared" si="43"/>
        <v>#DIV/0!</v>
      </c>
      <c r="I872" s="4"/>
    </row>
    <row r="873" spans="1:9">
      <c r="A873" s="26">
        <v>21299</v>
      </c>
      <c r="B873" s="27" t="s">
        <v>648</v>
      </c>
      <c r="C873" s="28">
        <f t="shared" si="42"/>
        <v>5</v>
      </c>
      <c r="D873" s="28" t="str">
        <f t="shared" si="45"/>
        <v/>
      </c>
      <c r="E873" s="35">
        <v>0</v>
      </c>
      <c r="F873" s="35">
        <f>F874</f>
        <v>20011.642</v>
      </c>
      <c r="G873" s="25" t="e">
        <f t="shared" si="43"/>
        <v>#DIV/0!</v>
      </c>
      <c r="I873" s="4"/>
    </row>
    <row r="874" spans="1:9">
      <c r="A874" s="26">
        <v>2129999</v>
      </c>
      <c r="B874" s="26" t="s">
        <v>649</v>
      </c>
      <c r="C874" s="28">
        <f t="shared" si="42"/>
        <v>7</v>
      </c>
      <c r="D874" s="28" t="str">
        <f t="shared" si="45"/>
        <v>21299</v>
      </c>
      <c r="E874" s="30">
        <v>0</v>
      </c>
      <c r="F874" s="30">
        <f>SUMIF([3]表三汇总表!$A$10:$A$607,A874,[3]表三汇总表!$D$10:$D$607)/10000</f>
        <v>20011.642</v>
      </c>
      <c r="G874" s="25" t="e">
        <f t="shared" si="43"/>
        <v>#DIV/0!</v>
      </c>
      <c r="I874" s="4"/>
    </row>
    <row r="875" spans="1:7">
      <c r="A875" s="26">
        <v>213</v>
      </c>
      <c r="B875" s="27" t="s">
        <v>650</v>
      </c>
      <c r="C875" s="28">
        <f t="shared" si="42"/>
        <v>3</v>
      </c>
      <c r="D875" s="28"/>
      <c r="E875" s="35">
        <v>22735</v>
      </c>
      <c r="F875" s="35">
        <f>F876+F902+F925+F953+F964+F971+F977+F980</f>
        <v>15476.299441</v>
      </c>
      <c r="G875" s="25">
        <f t="shared" si="43"/>
        <v>-31.9274271343743</v>
      </c>
    </row>
    <row r="876" spans="1:9">
      <c r="A876" s="26">
        <v>21301</v>
      </c>
      <c r="B876" s="27" t="s">
        <v>651</v>
      </c>
      <c r="C876" s="28">
        <f t="shared" si="42"/>
        <v>5</v>
      </c>
      <c r="D876" s="28" t="str">
        <f t="shared" ref="D876:D939" si="46">IF(C876=5,"",MID(A876,1,5))</f>
        <v/>
      </c>
      <c r="E876" s="35">
        <v>4294</v>
      </c>
      <c r="F876" s="35">
        <f>SUM(F877:F901)</f>
        <v>4842.292314</v>
      </c>
      <c r="G876" s="25">
        <f t="shared" si="43"/>
        <v>12.768800978109</v>
      </c>
      <c r="I876" s="4"/>
    </row>
    <row r="877" spans="1:9">
      <c r="A877" s="26">
        <v>2130101</v>
      </c>
      <c r="B877" s="26" t="s">
        <v>10</v>
      </c>
      <c r="C877" s="28">
        <f t="shared" si="42"/>
        <v>7</v>
      </c>
      <c r="D877" s="28" t="str">
        <f t="shared" si="46"/>
        <v>21301</v>
      </c>
      <c r="E877" s="30">
        <v>0</v>
      </c>
      <c r="F877" s="30">
        <f>SUMIF([3]表三汇总表!$A$10:$A$607,A877,[3]表三汇总表!$D$10:$D$607)/10000</f>
        <v>0</v>
      </c>
      <c r="G877" s="25" t="e">
        <f t="shared" si="43"/>
        <v>#DIV/0!</v>
      </c>
      <c r="I877" s="4"/>
    </row>
    <row r="878" spans="1:9">
      <c r="A878" s="26">
        <v>2130102</v>
      </c>
      <c r="B878" s="26" t="s">
        <v>11</v>
      </c>
      <c r="C878" s="28">
        <f t="shared" si="42"/>
        <v>7</v>
      </c>
      <c r="D878" s="28" t="str">
        <f t="shared" si="46"/>
        <v>21301</v>
      </c>
      <c r="E878" s="30">
        <v>4096</v>
      </c>
      <c r="F878" s="30">
        <f>SUMIF([3]表三汇总表!$A$10:$A$607,A878,[3]表三汇总表!$D$10:$D$607)/10000</f>
        <v>4842.292314</v>
      </c>
      <c r="G878" s="25">
        <f t="shared" si="43"/>
        <v>18.2200271972656</v>
      </c>
      <c r="I878" s="4"/>
    </row>
    <row r="879" spans="1:9">
      <c r="A879" s="26">
        <v>2130103</v>
      </c>
      <c r="B879" s="26" t="s">
        <v>12</v>
      </c>
      <c r="C879" s="28">
        <f t="shared" si="42"/>
        <v>7</v>
      </c>
      <c r="D879" s="28" t="str">
        <f t="shared" si="46"/>
        <v>21301</v>
      </c>
      <c r="E879" s="30">
        <v>0</v>
      </c>
      <c r="F879" s="30">
        <f>SUMIF([3]表三汇总表!$A$10:$A$607,A879,[3]表三汇总表!$D$10:$D$607)/10000</f>
        <v>0</v>
      </c>
      <c r="G879" s="25" t="e">
        <f t="shared" si="43"/>
        <v>#DIV/0!</v>
      </c>
      <c r="I879" s="4"/>
    </row>
    <row r="880" spans="1:9">
      <c r="A880" s="26">
        <v>2130104</v>
      </c>
      <c r="B880" s="26" t="s">
        <v>19</v>
      </c>
      <c r="C880" s="28">
        <f t="shared" si="42"/>
        <v>7</v>
      </c>
      <c r="D880" s="28" t="str">
        <f t="shared" si="46"/>
        <v>21301</v>
      </c>
      <c r="E880" s="30">
        <v>0</v>
      </c>
      <c r="F880" s="30">
        <f>SUMIF([3]表三汇总表!$A$10:$A$607,A880,[3]表三汇总表!$D$10:$D$607)/10000</f>
        <v>0</v>
      </c>
      <c r="G880" s="25" t="e">
        <f t="shared" si="43"/>
        <v>#DIV/0!</v>
      </c>
      <c r="I880" s="4"/>
    </row>
    <row r="881" spans="1:9">
      <c r="A881" s="26">
        <v>2130105</v>
      </c>
      <c r="B881" s="26" t="s">
        <v>652</v>
      </c>
      <c r="C881" s="28">
        <f t="shared" si="42"/>
        <v>7</v>
      </c>
      <c r="D881" s="28" t="str">
        <f t="shared" si="46"/>
        <v>21301</v>
      </c>
      <c r="E881" s="30">
        <v>0</v>
      </c>
      <c r="F881" s="30">
        <f>SUMIF([3]表三汇总表!$A$10:$A$607,A881,[3]表三汇总表!$D$10:$D$607)/10000</f>
        <v>0</v>
      </c>
      <c r="G881" s="25" t="e">
        <f t="shared" si="43"/>
        <v>#DIV/0!</v>
      </c>
      <c r="I881" s="4"/>
    </row>
    <row r="882" spans="1:9">
      <c r="A882" s="26">
        <v>2130106</v>
      </c>
      <c r="B882" s="26" t="s">
        <v>653</v>
      </c>
      <c r="C882" s="28">
        <f t="shared" si="42"/>
        <v>7</v>
      </c>
      <c r="D882" s="28" t="str">
        <f t="shared" si="46"/>
        <v>21301</v>
      </c>
      <c r="E882" s="30">
        <v>0</v>
      </c>
      <c r="F882" s="30">
        <f>SUMIF([3]表三汇总表!$A$10:$A$607,A882,[3]表三汇总表!$D$10:$D$607)/10000</f>
        <v>0</v>
      </c>
      <c r="G882" s="25" t="e">
        <f t="shared" si="43"/>
        <v>#DIV/0!</v>
      </c>
      <c r="I882" s="4"/>
    </row>
    <row r="883" spans="1:9">
      <c r="A883" s="26">
        <v>2130108</v>
      </c>
      <c r="B883" s="26" t="s">
        <v>654</v>
      </c>
      <c r="C883" s="28">
        <f t="shared" si="42"/>
        <v>7</v>
      </c>
      <c r="D883" s="28" t="str">
        <f t="shared" si="46"/>
        <v>21301</v>
      </c>
      <c r="E883" s="30">
        <v>0</v>
      </c>
      <c r="F883" s="30">
        <f>SUMIF([3]表三汇总表!$A$10:$A$607,A883,[3]表三汇总表!$D$10:$D$607)/10000</f>
        <v>0</v>
      </c>
      <c r="G883" s="25" t="e">
        <f t="shared" si="43"/>
        <v>#DIV/0!</v>
      </c>
      <c r="I883" s="4"/>
    </row>
    <row r="884" spans="1:9">
      <c r="A884" s="26">
        <v>2130109</v>
      </c>
      <c r="B884" s="26" t="s">
        <v>655</v>
      </c>
      <c r="C884" s="28">
        <f t="shared" si="42"/>
        <v>7</v>
      </c>
      <c r="D884" s="28" t="str">
        <f t="shared" si="46"/>
        <v>21301</v>
      </c>
      <c r="E884" s="30">
        <v>0</v>
      </c>
      <c r="F884" s="30">
        <f>SUMIF([3]表三汇总表!$A$10:$A$607,A884,[3]表三汇总表!$D$10:$D$607)/10000</f>
        <v>0</v>
      </c>
      <c r="G884" s="25" t="e">
        <f t="shared" si="43"/>
        <v>#DIV/0!</v>
      </c>
      <c r="I884" s="4"/>
    </row>
    <row r="885" spans="1:9">
      <c r="A885" s="26">
        <v>2130110</v>
      </c>
      <c r="B885" s="26" t="s">
        <v>656</v>
      </c>
      <c r="C885" s="28">
        <f t="shared" si="42"/>
        <v>7</v>
      </c>
      <c r="D885" s="28" t="str">
        <f t="shared" si="46"/>
        <v>21301</v>
      </c>
      <c r="E885" s="30">
        <v>0</v>
      </c>
      <c r="F885" s="30">
        <f>SUMIF([3]表三汇总表!$A$10:$A$607,A885,[3]表三汇总表!$D$10:$D$607)/10000</f>
        <v>0</v>
      </c>
      <c r="G885" s="25" t="e">
        <f t="shared" si="43"/>
        <v>#DIV/0!</v>
      </c>
      <c r="I885" s="4"/>
    </row>
    <row r="886" spans="1:9">
      <c r="A886" s="26">
        <v>2130111</v>
      </c>
      <c r="B886" s="26" t="s">
        <v>657</v>
      </c>
      <c r="C886" s="28">
        <f t="shared" si="42"/>
        <v>7</v>
      </c>
      <c r="D886" s="28" t="str">
        <f t="shared" si="46"/>
        <v>21301</v>
      </c>
      <c r="E886" s="30">
        <v>0</v>
      </c>
      <c r="F886" s="30">
        <f>SUMIF([3]表三汇总表!$A$10:$A$607,A886,[3]表三汇总表!$D$10:$D$607)/10000</f>
        <v>0</v>
      </c>
      <c r="G886" s="25" t="e">
        <f t="shared" si="43"/>
        <v>#DIV/0!</v>
      </c>
      <c r="I886" s="4"/>
    </row>
    <row r="887" spans="1:9">
      <c r="A887" s="26">
        <v>2130112</v>
      </c>
      <c r="B887" s="26" t="s">
        <v>658</v>
      </c>
      <c r="C887" s="28">
        <f t="shared" si="42"/>
        <v>7</v>
      </c>
      <c r="D887" s="28" t="str">
        <f t="shared" si="46"/>
        <v>21301</v>
      </c>
      <c r="E887" s="30">
        <v>0</v>
      </c>
      <c r="F887" s="30">
        <f>SUMIF([3]表三汇总表!$A$10:$A$607,A887,[3]表三汇总表!$D$10:$D$607)/10000</f>
        <v>0</v>
      </c>
      <c r="G887" s="25" t="e">
        <f t="shared" si="43"/>
        <v>#DIV/0!</v>
      </c>
      <c r="I887" s="4"/>
    </row>
    <row r="888" spans="1:9">
      <c r="A888" s="26">
        <v>2130114</v>
      </c>
      <c r="B888" s="26" t="s">
        <v>659</v>
      </c>
      <c r="C888" s="28">
        <f t="shared" si="42"/>
        <v>7</v>
      </c>
      <c r="D888" s="28" t="str">
        <f t="shared" si="46"/>
        <v>21301</v>
      </c>
      <c r="E888" s="30">
        <v>0</v>
      </c>
      <c r="F888" s="30">
        <f>SUMIF([3]表三汇总表!$A$10:$A$607,A888,[3]表三汇总表!$D$10:$D$607)/10000</f>
        <v>0</v>
      </c>
      <c r="G888" s="25" t="e">
        <f t="shared" si="43"/>
        <v>#DIV/0!</v>
      </c>
      <c r="I888" s="4"/>
    </row>
    <row r="889" spans="1:9">
      <c r="A889" s="26">
        <v>2130119</v>
      </c>
      <c r="B889" s="26" t="s">
        <v>660</v>
      </c>
      <c r="C889" s="28">
        <f t="shared" si="42"/>
        <v>7</v>
      </c>
      <c r="D889" s="28" t="str">
        <f t="shared" si="46"/>
        <v>21301</v>
      </c>
      <c r="E889" s="30">
        <v>0</v>
      </c>
      <c r="F889" s="30">
        <f>SUMIF([3]表三汇总表!$A$10:$A$607,A889,[3]表三汇总表!$D$10:$D$607)/10000</f>
        <v>0</v>
      </c>
      <c r="G889" s="25" t="e">
        <f t="shared" si="43"/>
        <v>#DIV/0!</v>
      </c>
      <c r="I889" s="4"/>
    </row>
    <row r="890" spans="1:9">
      <c r="A890" s="26">
        <v>2130120</v>
      </c>
      <c r="B890" s="26" t="s">
        <v>661</v>
      </c>
      <c r="C890" s="28">
        <f t="shared" si="42"/>
        <v>7</v>
      </c>
      <c r="D890" s="28" t="str">
        <f t="shared" si="46"/>
        <v>21301</v>
      </c>
      <c r="E890" s="30">
        <v>0</v>
      </c>
      <c r="F890" s="30">
        <f>SUMIF([3]表三汇总表!$A$10:$A$607,A890,[3]表三汇总表!$D$10:$D$607)/10000</f>
        <v>0</v>
      </c>
      <c r="G890" s="25" t="e">
        <f t="shared" si="43"/>
        <v>#DIV/0!</v>
      </c>
      <c r="I890" s="4"/>
    </row>
    <row r="891" spans="1:9">
      <c r="A891" s="26">
        <v>2130121</v>
      </c>
      <c r="B891" s="26" t="s">
        <v>662</v>
      </c>
      <c r="C891" s="28">
        <f t="shared" si="42"/>
        <v>7</v>
      </c>
      <c r="D891" s="28" t="str">
        <f t="shared" si="46"/>
        <v>21301</v>
      </c>
      <c r="E891" s="30">
        <v>0</v>
      </c>
      <c r="F891" s="30">
        <f>SUMIF([3]表三汇总表!$A$10:$A$607,A891,[3]表三汇总表!$D$10:$D$607)/10000</f>
        <v>0</v>
      </c>
      <c r="G891" s="25" t="e">
        <f t="shared" si="43"/>
        <v>#DIV/0!</v>
      </c>
      <c r="I891" s="4"/>
    </row>
    <row r="892" spans="1:9">
      <c r="A892" s="26">
        <v>2130122</v>
      </c>
      <c r="B892" s="26" t="s">
        <v>663</v>
      </c>
      <c r="C892" s="28">
        <f t="shared" si="42"/>
        <v>7</v>
      </c>
      <c r="D892" s="28" t="str">
        <f t="shared" si="46"/>
        <v>21301</v>
      </c>
      <c r="E892" s="30">
        <v>0</v>
      </c>
      <c r="F892" s="30">
        <f>SUMIF([3]表三汇总表!$A$10:$A$607,A892,[3]表三汇总表!$D$10:$D$607)/10000</f>
        <v>0</v>
      </c>
      <c r="G892" s="25" t="e">
        <f t="shared" si="43"/>
        <v>#DIV/0!</v>
      </c>
      <c r="I892" s="4"/>
    </row>
    <row r="893" spans="1:9">
      <c r="A893" s="26">
        <v>2130124</v>
      </c>
      <c r="B893" s="26" t="s">
        <v>664</v>
      </c>
      <c r="C893" s="28">
        <f t="shared" si="42"/>
        <v>7</v>
      </c>
      <c r="D893" s="28" t="str">
        <f t="shared" si="46"/>
        <v>21301</v>
      </c>
      <c r="E893" s="30">
        <v>0</v>
      </c>
      <c r="F893" s="30">
        <f>SUMIF([3]表三汇总表!$A$10:$A$607,A893,[3]表三汇总表!$D$10:$D$607)/10000</f>
        <v>0</v>
      </c>
      <c r="G893" s="25" t="e">
        <f t="shared" si="43"/>
        <v>#DIV/0!</v>
      </c>
      <c r="I893" s="4"/>
    </row>
    <row r="894" spans="1:9">
      <c r="A894" s="26">
        <v>2130125</v>
      </c>
      <c r="B894" s="26" t="s">
        <v>665</v>
      </c>
      <c r="C894" s="28">
        <f t="shared" si="42"/>
        <v>7</v>
      </c>
      <c r="D894" s="28" t="str">
        <f t="shared" si="46"/>
        <v>21301</v>
      </c>
      <c r="E894" s="30">
        <v>0</v>
      </c>
      <c r="F894" s="30">
        <f>SUMIF([3]表三汇总表!$A$10:$A$607,A894,[3]表三汇总表!$D$10:$D$607)/10000</f>
        <v>0</v>
      </c>
      <c r="G894" s="25" t="e">
        <f t="shared" si="43"/>
        <v>#DIV/0!</v>
      </c>
      <c r="I894" s="4"/>
    </row>
    <row r="895" spans="1:9">
      <c r="A895" s="26">
        <v>2130126</v>
      </c>
      <c r="B895" s="26" t="s">
        <v>666</v>
      </c>
      <c r="C895" s="28">
        <f t="shared" si="42"/>
        <v>7</v>
      </c>
      <c r="D895" s="28" t="str">
        <f t="shared" si="46"/>
        <v>21301</v>
      </c>
      <c r="E895" s="30">
        <v>0</v>
      </c>
      <c r="F895" s="30">
        <f>SUMIF([3]表三汇总表!$A$10:$A$607,A895,[3]表三汇总表!$D$10:$D$607)/10000</f>
        <v>0</v>
      </c>
      <c r="G895" s="25" t="e">
        <f t="shared" si="43"/>
        <v>#DIV/0!</v>
      </c>
      <c r="I895" s="4"/>
    </row>
    <row r="896" spans="1:9">
      <c r="A896" s="26">
        <v>2130135</v>
      </c>
      <c r="B896" s="26" t="s">
        <v>667</v>
      </c>
      <c r="C896" s="28">
        <f t="shared" si="42"/>
        <v>7</v>
      </c>
      <c r="D896" s="28" t="str">
        <f t="shared" si="46"/>
        <v>21301</v>
      </c>
      <c r="E896" s="30">
        <v>0</v>
      </c>
      <c r="F896" s="30">
        <f>SUMIF([3]表三汇总表!$A$10:$A$607,A896,[3]表三汇总表!$D$10:$D$607)/10000</f>
        <v>0</v>
      </c>
      <c r="G896" s="25" t="e">
        <f t="shared" si="43"/>
        <v>#DIV/0!</v>
      </c>
      <c r="I896" s="4"/>
    </row>
    <row r="897" spans="1:9">
      <c r="A897" s="26">
        <v>2130142</v>
      </c>
      <c r="B897" s="26" t="s">
        <v>668</v>
      </c>
      <c r="C897" s="28">
        <f t="shared" si="42"/>
        <v>7</v>
      </c>
      <c r="D897" s="28" t="str">
        <f t="shared" si="46"/>
        <v>21301</v>
      </c>
      <c r="E897" s="30">
        <v>0</v>
      </c>
      <c r="F897" s="30">
        <f>SUMIF([3]表三汇总表!$A$10:$A$607,A897,[3]表三汇总表!$D$10:$D$607)/10000</f>
        <v>0</v>
      </c>
      <c r="G897" s="25" t="e">
        <f t="shared" si="43"/>
        <v>#DIV/0!</v>
      </c>
      <c r="I897" s="4"/>
    </row>
    <row r="898" spans="1:9">
      <c r="A898" s="26">
        <v>2130148</v>
      </c>
      <c r="B898" s="26" t="s">
        <v>669</v>
      </c>
      <c r="C898" s="28">
        <f t="shared" si="42"/>
        <v>7</v>
      </c>
      <c r="D898" s="28" t="str">
        <f t="shared" si="46"/>
        <v>21301</v>
      </c>
      <c r="E898" s="30">
        <v>0</v>
      </c>
      <c r="F898" s="30">
        <f>SUMIF([3]表三汇总表!$A$10:$A$607,A898,[3]表三汇总表!$D$10:$D$607)/10000</f>
        <v>0</v>
      </c>
      <c r="G898" s="25" t="e">
        <f t="shared" si="43"/>
        <v>#DIV/0!</v>
      </c>
      <c r="I898" s="4"/>
    </row>
    <row r="899" spans="1:9">
      <c r="A899" s="26">
        <v>2130152</v>
      </c>
      <c r="B899" s="26" t="s">
        <v>670</v>
      </c>
      <c r="C899" s="28">
        <f t="shared" si="42"/>
        <v>7</v>
      </c>
      <c r="D899" s="28" t="str">
        <f t="shared" si="46"/>
        <v>21301</v>
      </c>
      <c r="E899" s="30">
        <v>0</v>
      </c>
      <c r="F899" s="30">
        <f>SUMIF([3]表三汇总表!$A$10:$A$607,A899,[3]表三汇总表!$D$10:$D$607)/10000</f>
        <v>0</v>
      </c>
      <c r="G899" s="25" t="e">
        <f t="shared" si="43"/>
        <v>#DIV/0!</v>
      </c>
      <c r="I899" s="4"/>
    </row>
    <row r="900" spans="1:9">
      <c r="A900" s="26">
        <v>2130153</v>
      </c>
      <c r="B900" s="26" t="s">
        <v>671</v>
      </c>
      <c r="C900" s="28">
        <f t="shared" si="42"/>
        <v>7</v>
      </c>
      <c r="D900" s="28" t="str">
        <f t="shared" si="46"/>
        <v>21301</v>
      </c>
      <c r="E900" s="30">
        <v>0</v>
      </c>
      <c r="F900" s="30">
        <f>SUMIF([3]表三汇总表!$A$10:$A$607,A900,[3]表三汇总表!$D$10:$D$607)/10000</f>
        <v>0</v>
      </c>
      <c r="G900" s="25" t="e">
        <f t="shared" si="43"/>
        <v>#DIV/0!</v>
      </c>
      <c r="I900" s="4"/>
    </row>
    <row r="901" spans="1:9">
      <c r="A901" s="26">
        <v>2130199</v>
      </c>
      <c r="B901" s="26" t="s">
        <v>672</v>
      </c>
      <c r="C901" s="28">
        <f t="shared" si="42"/>
        <v>7</v>
      </c>
      <c r="D901" s="28" t="str">
        <f t="shared" si="46"/>
        <v>21301</v>
      </c>
      <c r="E901" s="30">
        <v>198</v>
      </c>
      <c r="F901" s="30">
        <f>SUMIF([3]表三汇总表!$A$10:$A$607,A901,[3]表三汇总表!$D$10:$D$607)/10000</f>
        <v>0</v>
      </c>
      <c r="G901" s="25">
        <f t="shared" si="43"/>
        <v>-100</v>
      </c>
      <c r="I901" s="4"/>
    </row>
    <row r="902" spans="1:9">
      <c r="A902" s="26">
        <v>21302</v>
      </c>
      <c r="B902" s="27" t="s">
        <v>673</v>
      </c>
      <c r="C902" s="28">
        <f t="shared" ref="C902:C965" si="47">LEN(A902)</f>
        <v>5</v>
      </c>
      <c r="D902" s="28" t="str">
        <f t="shared" si="46"/>
        <v/>
      </c>
      <c r="E902" s="35">
        <v>1295</v>
      </c>
      <c r="F902" s="35">
        <f>SUM(F903:F924)</f>
        <v>1269.420544</v>
      </c>
      <c r="G902" s="25">
        <f t="shared" si="43"/>
        <v>-1.97524756756758</v>
      </c>
      <c r="I902" s="4"/>
    </row>
    <row r="903" spans="1:9">
      <c r="A903" s="26">
        <v>2130201</v>
      </c>
      <c r="B903" s="26" t="s">
        <v>10</v>
      </c>
      <c r="C903" s="28">
        <f t="shared" si="47"/>
        <v>7</v>
      </c>
      <c r="D903" s="28" t="str">
        <f t="shared" si="46"/>
        <v>21302</v>
      </c>
      <c r="E903" s="30">
        <v>0</v>
      </c>
      <c r="F903" s="30">
        <f>SUMIF([3]表三汇总表!$A$10:$A$607,A903,[3]表三汇总表!$D$10:$D$607)/10000</f>
        <v>0</v>
      </c>
      <c r="G903" s="25" t="e">
        <f t="shared" ref="G903:G966" si="48">(F903-E903)/E903*100</f>
        <v>#DIV/0!</v>
      </c>
      <c r="I903" s="4"/>
    </row>
    <row r="904" spans="1:9">
      <c r="A904" s="26">
        <v>2130202</v>
      </c>
      <c r="B904" s="26" t="s">
        <v>11</v>
      </c>
      <c r="C904" s="28">
        <f t="shared" si="47"/>
        <v>7</v>
      </c>
      <c r="D904" s="28" t="str">
        <f t="shared" si="46"/>
        <v>21302</v>
      </c>
      <c r="E904" s="30">
        <v>1295</v>
      </c>
      <c r="F904" s="30">
        <f>SUMIF([3]表三汇总表!$A$10:$A$607,A904,[3]表三汇总表!$D$10:$D$607)/10000</f>
        <v>1269.420544</v>
      </c>
      <c r="G904" s="25">
        <f t="shared" si="48"/>
        <v>-1.97524756756758</v>
      </c>
      <c r="I904" s="4"/>
    </row>
    <row r="905" spans="1:9">
      <c r="A905" s="26">
        <v>2130203</v>
      </c>
      <c r="B905" s="26" t="s">
        <v>12</v>
      </c>
      <c r="C905" s="28">
        <f t="shared" si="47"/>
        <v>7</v>
      </c>
      <c r="D905" s="28" t="str">
        <f t="shared" si="46"/>
        <v>21302</v>
      </c>
      <c r="E905" s="30">
        <v>0</v>
      </c>
      <c r="F905" s="30">
        <f>SUMIF([3]表三汇总表!$A$10:$A$607,A905,[3]表三汇总表!$D$10:$D$607)/10000</f>
        <v>0</v>
      </c>
      <c r="G905" s="25" t="e">
        <f t="shared" si="48"/>
        <v>#DIV/0!</v>
      </c>
      <c r="I905" s="4"/>
    </row>
    <row r="906" spans="1:9">
      <c r="A906" s="26">
        <v>2130204</v>
      </c>
      <c r="B906" s="26" t="s">
        <v>674</v>
      </c>
      <c r="C906" s="28">
        <f t="shared" si="47"/>
        <v>7</v>
      </c>
      <c r="D906" s="28" t="str">
        <f t="shared" si="46"/>
        <v>21302</v>
      </c>
      <c r="E906" s="30">
        <v>0</v>
      </c>
      <c r="F906" s="30">
        <f>SUMIF([3]表三汇总表!$A$10:$A$607,A906,[3]表三汇总表!$D$10:$D$607)/10000</f>
        <v>0</v>
      </c>
      <c r="G906" s="25" t="e">
        <f t="shared" si="48"/>
        <v>#DIV/0!</v>
      </c>
      <c r="I906" s="4"/>
    </row>
    <row r="907" spans="1:9">
      <c r="A907" s="26">
        <v>2130205</v>
      </c>
      <c r="B907" s="26" t="s">
        <v>675</v>
      </c>
      <c r="C907" s="28">
        <f t="shared" si="47"/>
        <v>7</v>
      </c>
      <c r="D907" s="28" t="str">
        <f t="shared" si="46"/>
        <v>21302</v>
      </c>
      <c r="E907" s="30">
        <v>0</v>
      </c>
      <c r="F907" s="30">
        <f>SUMIF([3]表三汇总表!$A$10:$A$607,A907,[3]表三汇总表!$D$10:$D$607)/10000</f>
        <v>0</v>
      </c>
      <c r="G907" s="25" t="e">
        <f t="shared" si="48"/>
        <v>#DIV/0!</v>
      </c>
      <c r="I907" s="4"/>
    </row>
    <row r="908" spans="1:9">
      <c r="A908" s="26">
        <v>2130206</v>
      </c>
      <c r="B908" s="26" t="s">
        <v>676</v>
      </c>
      <c r="C908" s="28">
        <f t="shared" si="47"/>
        <v>7</v>
      </c>
      <c r="D908" s="28" t="str">
        <f t="shared" si="46"/>
        <v>21302</v>
      </c>
      <c r="E908" s="30">
        <v>0</v>
      </c>
      <c r="F908" s="30">
        <f>SUMIF([3]表三汇总表!$A$10:$A$607,A908,[3]表三汇总表!$D$10:$D$607)/10000</f>
        <v>0</v>
      </c>
      <c r="G908" s="25" t="e">
        <f t="shared" si="48"/>
        <v>#DIV/0!</v>
      </c>
      <c r="I908" s="4"/>
    </row>
    <row r="909" spans="1:9">
      <c r="A909" s="26">
        <v>2130207</v>
      </c>
      <c r="B909" s="26" t="s">
        <v>677</v>
      </c>
      <c r="C909" s="28">
        <f t="shared" si="47"/>
        <v>7</v>
      </c>
      <c r="D909" s="28" t="str">
        <f t="shared" si="46"/>
        <v>21302</v>
      </c>
      <c r="E909" s="30">
        <v>0</v>
      </c>
      <c r="F909" s="30">
        <f>SUMIF([3]表三汇总表!$A$10:$A$607,A909,[3]表三汇总表!$D$10:$D$607)/10000</f>
        <v>0</v>
      </c>
      <c r="G909" s="25" t="e">
        <f t="shared" si="48"/>
        <v>#DIV/0!</v>
      </c>
      <c r="I909" s="4"/>
    </row>
    <row r="910" spans="1:9">
      <c r="A910" s="26">
        <v>2130209</v>
      </c>
      <c r="B910" s="26" t="s">
        <v>678</v>
      </c>
      <c r="C910" s="28">
        <f t="shared" si="47"/>
        <v>7</v>
      </c>
      <c r="D910" s="28" t="str">
        <f t="shared" si="46"/>
        <v>21302</v>
      </c>
      <c r="E910" s="30">
        <v>0</v>
      </c>
      <c r="F910" s="30">
        <f>SUMIF([3]表三汇总表!$A$10:$A$607,A910,[3]表三汇总表!$D$10:$D$607)/10000</f>
        <v>0</v>
      </c>
      <c r="G910" s="25" t="e">
        <f t="shared" si="48"/>
        <v>#DIV/0!</v>
      </c>
      <c r="I910" s="4"/>
    </row>
    <row r="911" spans="1:9">
      <c r="A911" s="26">
        <v>2130211</v>
      </c>
      <c r="B911" s="26" t="s">
        <v>679</v>
      </c>
      <c r="C911" s="28">
        <f t="shared" si="47"/>
        <v>7</v>
      </c>
      <c r="D911" s="28" t="str">
        <f t="shared" si="46"/>
        <v>21302</v>
      </c>
      <c r="E911" s="30">
        <v>0</v>
      </c>
      <c r="F911" s="30">
        <f>SUMIF([3]表三汇总表!$A$10:$A$607,A911,[3]表三汇总表!$D$10:$D$607)/10000</f>
        <v>0</v>
      </c>
      <c r="G911" s="25" t="e">
        <f t="shared" si="48"/>
        <v>#DIV/0!</v>
      </c>
      <c r="I911" s="4"/>
    </row>
    <row r="912" spans="1:9">
      <c r="A912" s="26">
        <v>2130212</v>
      </c>
      <c r="B912" s="26" t="s">
        <v>680</v>
      </c>
      <c r="C912" s="28">
        <f t="shared" si="47"/>
        <v>7</v>
      </c>
      <c r="D912" s="28" t="str">
        <f t="shared" si="46"/>
        <v>21302</v>
      </c>
      <c r="E912" s="30">
        <v>0</v>
      </c>
      <c r="F912" s="30">
        <f>SUMIF([3]表三汇总表!$A$10:$A$607,A912,[3]表三汇总表!$D$10:$D$607)/10000</f>
        <v>0</v>
      </c>
      <c r="G912" s="25" t="e">
        <f t="shared" si="48"/>
        <v>#DIV/0!</v>
      </c>
      <c r="I912" s="4"/>
    </row>
    <row r="913" spans="1:9">
      <c r="A913" s="26">
        <v>2130213</v>
      </c>
      <c r="B913" s="26" t="s">
        <v>681</v>
      </c>
      <c r="C913" s="28">
        <f t="shared" si="47"/>
        <v>7</v>
      </c>
      <c r="D913" s="28" t="str">
        <f t="shared" si="46"/>
        <v>21302</v>
      </c>
      <c r="E913" s="30">
        <v>0</v>
      </c>
      <c r="F913" s="30">
        <f>SUMIF([3]表三汇总表!$A$10:$A$607,A913,[3]表三汇总表!$D$10:$D$607)/10000</f>
        <v>0</v>
      </c>
      <c r="G913" s="25" t="e">
        <f t="shared" si="48"/>
        <v>#DIV/0!</v>
      </c>
      <c r="I913" s="4"/>
    </row>
    <row r="914" spans="1:9">
      <c r="A914" s="26">
        <v>2130217</v>
      </c>
      <c r="B914" s="26" t="s">
        <v>682</v>
      </c>
      <c r="C914" s="28">
        <f t="shared" si="47"/>
        <v>7</v>
      </c>
      <c r="D914" s="28" t="str">
        <f t="shared" si="46"/>
        <v>21302</v>
      </c>
      <c r="E914" s="30">
        <v>0</v>
      </c>
      <c r="F914" s="30">
        <f>SUMIF([3]表三汇总表!$A$10:$A$607,A914,[3]表三汇总表!$D$10:$D$607)/10000</f>
        <v>0</v>
      </c>
      <c r="G914" s="25" t="e">
        <f t="shared" si="48"/>
        <v>#DIV/0!</v>
      </c>
      <c r="I914" s="4"/>
    </row>
    <row r="915" spans="1:9">
      <c r="A915" s="26">
        <v>2130220</v>
      </c>
      <c r="B915" s="26" t="s">
        <v>683</v>
      </c>
      <c r="C915" s="28">
        <f t="shared" si="47"/>
        <v>7</v>
      </c>
      <c r="D915" s="28" t="str">
        <f t="shared" si="46"/>
        <v>21302</v>
      </c>
      <c r="E915" s="30">
        <v>0</v>
      </c>
      <c r="F915" s="30">
        <f>SUMIF([3]表三汇总表!$A$10:$A$607,A915,[3]表三汇总表!$D$10:$D$607)/10000</f>
        <v>0</v>
      </c>
      <c r="G915" s="25" t="e">
        <f t="shared" si="48"/>
        <v>#DIV/0!</v>
      </c>
      <c r="I915" s="4"/>
    </row>
    <row r="916" spans="1:9">
      <c r="A916" s="26">
        <v>2130221</v>
      </c>
      <c r="B916" s="26" t="s">
        <v>684</v>
      </c>
      <c r="C916" s="28">
        <f t="shared" si="47"/>
        <v>7</v>
      </c>
      <c r="D916" s="28" t="str">
        <f t="shared" si="46"/>
        <v>21302</v>
      </c>
      <c r="E916" s="30">
        <v>0</v>
      </c>
      <c r="F916" s="30">
        <f>SUMIF([3]表三汇总表!$A$10:$A$607,A916,[3]表三汇总表!$D$10:$D$607)/10000</f>
        <v>0</v>
      </c>
      <c r="G916" s="25" t="e">
        <f t="shared" si="48"/>
        <v>#DIV/0!</v>
      </c>
      <c r="I916" s="4"/>
    </row>
    <row r="917" spans="1:9">
      <c r="A917" s="26">
        <v>2130223</v>
      </c>
      <c r="B917" s="26" t="s">
        <v>685</v>
      </c>
      <c r="C917" s="28">
        <f t="shared" si="47"/>
        <v>7</v>
      </c>
      <c r="D917" s="28" t="str">
        <f t="shared" si="46"/>
        <v>21302</v>
      </c>
      <c r="E917" s="30">
        <v>0</v>
      </c>
      <c r="F917" s="30">
        <f>SUMIF([3]表三汇总表!$A$10:$A$607,A917,[3]表三汇总表!$D$10:$D$607)/10000</f>
        <v>0</v>
      </c>
      <c r="G917" s="25" t="e">
        <f t="shared" si="48"/>
        <v>#DIV/0!</v>
      </c>
      <c r="I917" s="4"/>
    </row>
    <row r="918" spans="1:9">
      <c r="A918" s="26">
        <v>2130226</v>
      </c>
      <c r="B918" s="26" t="s">
        <v>686</v>
      </c>
      <c r="C918" s="28">
        <f t="shared" si="47"/>
        <v>7</v>
      </c>
      <c r="D918" s="28" t="str">
        <f t="shared" si="46"/>
        <v>21302</v>
      </c>
      <c r="E918" s="30">
        <v>0</v>
      </c>
      <c r="F918" s="30">
        <f>SUMIF([3]表三汇总表!$A$10:$A$607,A918,[3]表三汇总表!$D$10:$D$607)/10000</f>
        <v>0</v>
      </c>
      <c r="G918" s="25" t="e">
        <f t="shared" si="48"/>
        <v>#DIV/0!</v>
      </c>
      <c r="I918" s="4"/>
    </row>
    <row r="919" spans="1:9">
      <c r="A919" s="26">
        <v>2130227</v>
      </c>
      <c r="B919" s="26" t="s">
        <v>687</v>
      </c>
      <c r="C919" s="28">
        <f t="shared" si="47"/>
        <v>7</v>
      </c>
      <c r="D919" s="28" t="str">
        <f t="shared" si="46"/>
        <v>21302</v>
      </c>
      <c r="E919" s="30">
        <v>0</v>
      </c>
      <c r="F919" s="30">
        <f>SUMIF([3]表三汇总表!$A$10:$A$607,A919,[3]表三汇总表!$D$10:$D$607)/10000</f>
        <v>0</v>
      </c>
      <c r="G919" s="25" t="e">
        <f t="shared" si="48"/>
        <v>#DIV/0!</v>
      </c>
      <c r="I919" s="4"/>
    </row>
    <row r="920" spans="1:9">
      <c r="A920" s="26">
        <v>2130234</v>
      </c>
      <c r="B920" s="26" t="s">
        <v>688</v>
      </c>
      <c r="C920" s="28">
        <f t="shared" si="47"/>
        <v>7</v>
      </c>
      <c r="D920" s="28" t="str">
        <f t="shared" si="46"/>
        <v>21302</v>
      </c>
      <c r="E920" s="30">
        <v>0</v>
      </c>
      <c r="F920" s="30">
        <f>SUMIF([3]表三汇总表!$A$10:$A$607,A920,[3]表三汇总表!$D$10:$D$607)/10000</f>
        <v>0</v>
      </c>
      <c r="G920" s="25" t="e">
        <f t="shared" si="48"/>
        <v>#DIV/0!</v>
      </c>
      <c r="I920" s="4"/>
    </row>
    <row r="921" spans="1:9">
      <c r="A921" s="26">
        <v>2130236</v>
      </c>
      <c r="B921" s="26" t="s">
        <v>689</v>
      </c>
      <c r="C921" s="28">
        <f t="shared" si="47"/>
        <v>7</v>
      </c>
      <c r="D921" s="28" t="str">
        <f t="shared" si="46"/>
        <v>21302</v>
      </c>
      <c r="E921" s="30">
        <v>0</v>
      </c>
      <c r="F921" s="30">
        <f>SUMIF([3]表三汇总表!$A$10:$A$607,A921,[3]表三汇总表!$D$10:$D$607)/10000</f>
        <v>0</v>
      </c>
      <c r="G921" s="25" t="e">
        <f t="shared" si="48"/>
        <v>#DIV/0!</v>
      </c>
      <c r="I921" s="4"/>
    </row>
    <row r="922" spans="1:9">
      <c r="A922" s="26">
        <v>2130237</v>
      </c>
      <c r="B922" s="26" t="s">
        <v>658</v>
      </c>
      <c r="C922" s="28">
        <f t="shared" si="47"/>
        <v>7</v>
      </c>
      <c r="D922" s="28" t="str">
        <f t="shared" si="46"/>
        <v>21302</v>
      </c>
      <c r="E922" s="30">
        <v>0</v>
      </c>
      <c r="F922" s="30">
        <f>SUMIF([3]表三汇总表!$A$10:$A$607,A922,[3]表三汇总表!$D$10:$D$607)/10000</f>
        <v>0</v>
      </c>
      <c r="G922" s="25" t="e">
        <f t="shared" si="48"/>
        <v>#DIV/0!</v>
      </c>
      <c r="I922" s="4"/>
    </row>
    <row r="923" spans="1:9">
      <c r="A923" s="26">
        <v>2130238</v>
      </c>
      <c r="B923" s="26" t="s">
        <v>690</v>
      </c>
      <c r="C923" s="28">
        <f t="shared" si="47"/>
        <v>7</v>
      </c>
      <c r="D923" s="28" t="str">
        <f t="shared" si="46"/>
        <v>21302</v>
      </c>
      <c r="E923" s="30">
        <v>0</v>
      </c>
      <c r="F923" s="30">
        <f>SUMIF([3]表三汇总表!$A$10:$A$607,A923,[3]表三汇总表!$D$10:$D$607)/10000</f>
        <v>0</v>
      </c>
      <c r="G923" s="25" t="e">
        <f t="shared" si="48"/>
        <v>#DIV/0!</v>
      </c>
      <c r="I923" s="4"/>
    </row>
    <row r="924" spans="1:9">
      <c r="A924" s="26">
        <v>2130299</v>
      </c>
      <c r="B924" s="26" t="s">
        <v>691</v>
      </c>
      <c r="C924" s="28">
        <f t="shared" si="47"/>
        <v>7</v>
      </c>
      <c r="D924" s="28" t="str">
        <f t="shared" si="46"/>
        <v>21302</v>
      </c>
      <c r="E924" s="30">
        <v>0</v>
      </c>
      <c r="F924" s="30">
        <f>SUMIF([3]表三汇总表!$A$10:$A$607,A924,[3]表三汇总表!$D$10:$D$607)/10000</f>
        <v>0</v>
      </c>
      <c r="G924" s="25" t="e">
        <f t="shared" si="48"/>
        <v>#DIV/0!</v>
      </c>
      <c r="I924" s="4"/>
    </row>
    <row r="925" spans="1:9">
      <c r="A925" s="26">
        <v>21303</v>
      </c>
      <c r="B925" s="27" t="s">
        <v>692</v>
      </c>
      <c r="C925" s="28">
        <f t="shared" si="47"/>
        <v>5</v>
      </c>
      <c r="D925" s="28" t="str">
        <f t="shared" si="46"/>
        <v/>
      </c>
      <c r="E925" s="35">
        <v>16365</v>
      </c>
      <c r="F925" s="35">
        <f>SUM(F926:F952)</f>
        <v>1525.130288</v>
      </c>
      <c r="G925" s="25">
        <f t="shared" si="48"/>
        <v>-90.6805359731134</v>
      </c>
      <c r="I925" s="4"/>
    </row>
    <row r="926" spans="1:9">
      <c r="A926" s="26">
        <v>2130301</v>
      </c>
      <c r="B926" s="26" t="s">
        <v>10</v>
      </c>
      <c r="C926" s="28">
        <f t="shared" si="47"/>
        <v>7</v>
      </c>
      <c r="D926" s="28" t="str">
        <f t="shared" si="46"/>
        <v>21303</v>
      </c>
      <c r="E926" s="30">
        <v>0</v>
      </c>
      <c r="F926" s="30">
        <f>SUMIF([3]表三汇总表!$A$10:$A$607,A926,[3]表三汇总表!$D$10:$D$607)/10000</f>
        <v>0</v>
      </c>
      <c r="G926" s="25" t="e">
        <f t="shared" si="48"/>
        <v>#DIV/0!</v>
      </c>
      <c r="I926" s="4"/>
    </row>
    <row r="927" spans="1:9">
      <c r="A927" s="26">
        <v>2130302</v>
      </c>
      <c r="B927" s="26" t="s">
        <v>11</v>
      </c>
      <c r="C927" s="28">
        <f t="shared" si="47"/>
        <v>7</v>
      </c>
      <c r="D927" s="28" t="str">
        <f t="shared" si="46"/>
        <v>21303</v>
      </c>
      <c r="E927" s="30">
        <v>1163</v>
      </c>
      <c r="F927" s="30">
        <f>SUMIF([3]表三汇总表!$A$10:$A$607,A927,[3]表三汇总表!$D$10:$D$607)/10000</f>
        <v>1189.530288</v>
      </c>
      <c r="G927" s="25">
        <f t="shared" si="48"/>
        <v>2.28119415305244</v>
      </c>
      <c r="I927" s="4"/>
    </row>
    <row r="928" spans="1:9">
      <c r="A928" s="26">
        <v>2130303</v>
      </c>
      <c r="B928" s="26" t="s">
        <v>12</v>
      </c>
      <c r="C928" s="28">
        <f t="shared" si="47"/>
        <v>7</v>
      </c>
      <c r="D928" s="28" t="str">
        <f t="shared" si="46"/>
        <v>21303</v>
      </c>
      <c r="E928" s="30">
        <v>0</v>
      </c>
      <c r="F928" s="30">
        <f>SUMIF([3]表三汇总表!$A$10:$A$607,A928,[3]表三汇总表!$D$10:$D$607)/10000</f>
        <v>0</v>
      </c>
      <c r="G928" s="25" t="e">
        <f t="shared" si="48"/>
        <v>#DIV/0!</v>
      </c>
      <c r="I928" s="4"/>
    </row>
    <row r="929" spans="1:9">
      <c r="A929" s="26">
        <v>2130304</v>
      </c>
      <c r="B929" s="26" t="s">
        <v>693</v>
      </c>
      <c r="C929" s="28">
        <f t="shared" si="47"/>
        <v>7</v>
      </c>
      <c r="D929" s="28" t="str">
        <f t="shared" si="46"/>
        <v>21303</v>
      </c>
      <c r="E929" s="30">
        <v>0</v>
      </c>
      <c r="F929" s="30">
        <f>SUMIF([3]表三汇总表!$A$10:$A$607,A929,[3]表三汇总表!$D$10:$D$607)/10000</f>
        <v>0</v>
      </c>
      <c r="G929" s="25" t="e">
        <f t="shared" si="48"/>
        <v>#DIV/0!</v>
      </c>
      <c r="I929" s="4"/>
    </row>
    <row r="930" spans="1:9">
      <c r="A930" s="26">
        <v>2130305</v>
      </c>
      <c r="B930" s="26" t="s">
        <v>694</v>
      </c>
      <c r="C930" s="28">
        <f t="shared" si="47"/>
        <v>7</v>
      </c>
      <c r="D930" s="28" t="str">
        <f t="shared" si="46"/>
        <v>21303</v>
      </c>
      <c r="E930" s="30">
        <v>0</v>
      </c>
      <c r="F930" s="30">
        <f>SUMIF([3]表三汇总表!$A$10:$A$607,A930,[3]表三汇总表!$D$10:$D$607)/10000</f>
        <v>0</v>
      </c>
      <c r="G930" s="25" t="e">
        <f t="shared" si="48"/>
        <v>#DIV/0!</v>
      </c>
      <c r="I930" s="4"/>
    </row>
    <row r="931" spans="1:9">
      <c r="A931" s="26">
        <v>2130306</v>
      </c>
      <c r="B931" s="26" t="s">
        <v>695</v>
      </c>
      <c r="C931" s="28">
        <f t="shared" si="47"/>
        <v>7</v>
      </c>
      <c r="D931" s="28" t="str">
        <f t="shared" si="46"/>
        <v>21303</v>
      </c>
      <c r="E931" s="30">
        <v>0</v>
      </c>
      <c r="F931" s="30">
        <f>SUMIF([3]表三汇总表!$A$10:$A$607,A931,[3]表三汇总表!$D$10:$D$607)/10000</f>
        <v>0</v>
      </c>
      <c r="G931" s="25" t="e">
        <f t="shared" si="48"/>
        <v>#DIV/0!</v>
      </c>
      <c r="I931" s="4"/>
    </row>
    <row r="932" spans="1:9">
      <c r="A932" s="26">
        <v>2130307</v>
      </c>
      <c r="B932" s="26" t="s">
        <v>696</v>
      </c>
      <c r="C932" s="28">
        <f t="shared" si="47"/>
        <v>7</v>
      </c>
      <c r="D932" s="28" t="str">
        <f t="shared" si="46"/>
        <v>21303</v>
      </c>
      <c r="E932" s="30">
        <v>0</v>
      </c>
      <c r="F932" s="30">
        <f>SUMIF([3]表三汇总表!$A$10:$A$607,A932,[3]表三汇总表!$D$10:$D$607)/10000</f>
        <v>0</v>
      </c>
      <c r="G932" s="25" t="e">
        <f t="shared" si="48"/>
        <v>#DIV/0!</v>
      </c>
      <c r="I932" s="4"/>
    </row>
    <row r="933" spans="1:9">
      <c r="A933" s="26">
        <v>2130308</v>
      </c>
      <c r="B933" s="26" t="s">
        <v>697</v>
      </c>
      <c r="C933" s="28">
        <f t="shared" si="47"/>
        <v>7</v>
      </c>
      <c r="D933" s="28" t="str">
        <f t="shared" si="46"/>
        <v>21303</v>
      </c>
      <c r="E933" s="30">
        <v>0</v>
      </c>
      <c r="F933" s="30">
        <f>SUMIF([3]表三汇总表!$A$10:$A$607,A933,[3]表三汇总表!$D$10:$D$607)/10000</f>
        <v>0</v>
      </c>
      <c r="G933" s="25" t="e">
        <f t="shared" si="48"/>
        <v>#DIV/0!</v>
      </c>
      <c r="I933" s="4"/>
    </row>
    <row r="934" spans="1:9">
      <c r="A934" s="26">
        <v>2130309</v>
      </c>
      <c r="B934" s="26" t="s">
        <v>698</v>
      </c>
      <c r="C934" s="28">
        <f t="shared" si="47"/>
        <v>7</v>
      </c>
      <c r="D934" s="28" t="str">
        <f t="shared" si="46"/>
        <v>21303</v>
      </c>
      <c r="E934" s="30">
        <v>0</v>
      </c>
      <c r="F934" s="30">
        <f>SUMIF([3]表三汇总表!$A$10:$A$607,A934,[3]表三汇总表!$D$10:$D$607)/10000</f>
        <v>0</v>
      </c>
      <c r="G934" s="25" t="e">
        <f t="shared" si="48"/>
        <v>#DIV/0!</v>
      </c>
      <c r="I934" s="4"/>
    </row>
    <row r="935" spans="1:9">
      <c r="A935" s="26">
        <v>2130310</v>
      </c>
      <c r="B935" s="26" t="s">
        <v>699</v>
      </c>
      <c r="C935" s="28">
        <f t="shared" si="47"/>
        <v>7</v>
      </c>
      <c r="D935" s="28" t="str">
        <f t="shared" si="46"/>
        <v>21303</v>
      </c>
      <c r="E935" s="30">
        <v>0</v>
      </c>
      <c r="F935" s="30">
        <f>SUMIF([3]表三汇总表!$A$10:$A$607,A935,[3]表三汇总表!$D$10:$D$607)/10000</f>
        <v>0</v>
      </c>
      <c r="G935" s="25" t="e">
        <f t="shared" si="48"/>
        <v>#DIV/0!</v>
      </c>
      <c r="I935" s="4"/>
    </row>
    <row r="936" spans="1:9">
      <c r="A936" s="26">
        <v>2130311</v>
      </c>
      <c r="B936" s="26" t="s">
        <v>700</v>
      </c>
      <c r="C936" s="28">
        <f t="shared" si="47"/>
        <v>7</v>
      </c>
      <c r="D936" s="28" t="str">
        <f t="shared" si="46"/>
        <v>21303</v>
      </c>
      <c r="E936" s="30">
        <v>0</v>
      </c>
      <c r="F936" s="30">
        <f>SUMIF([3]表三汇总表!$A$10:$A$607,A936,[3]表三汇总表!$D$10:$D$607)/10000</f>
        <v>0</v>
      </c>
      <c r="G936" s="25" t="e">
        <f t="shared" si="48"/>
        <v>#DIV/0!</v>
      </c>
      <c r="I936" s="4"/>
    </row>
    <row r="937" spans="1:9">
      <c r="A937" s="26">
        <v>2130312</v>
      </c>
      <c r="B937" s="26" t="s">
        <v>701</v>
      </c>
      <c r="C937" s="28">
        <f t="shared" si="47"/>
        <v>7</v>
      </c>
      <c r="D937" s="28" t="str">
        <f t="shared" si="46"/>
        <v>21303</v>
      </c>
      <c r="E937" s="30">
        <v>0</v>
      </c>
      <c r="F937" s="30">
        <f>SUMIF([3]表三汇总表!$A$10:$A$607,A937,[3]表三汇总表!$D$10:$D$607)/10000</f>
        <v>0</v>
      </c>
      <c r="G937" s="25" t="e">
        <f t="shared" si="48"/>
        <v>#DIV/0!</v>
      </c>
      <c r="I937" s="4"/>
    </row>
    <row r="938" spans="1:9">
      <c r="A938" s="26">
        <v>2130313</v>
      </c>
      <c r="B938" s="26" t="s">
        <v>702</v>
      </c>
      <c r="C938" s="28">
        <f t="shared" si="47"/>
        <v>7</v>
      </c>
      <c r="D938" s="28" t="str">
        <f t="shared" si="46"/>
        <v>21303</v>
      </c>
      <c r="E938" s="30">
        <v>0</v>
      </c>
      <c r="F938" s="30">
        <f>SUMIF([3]表三汇总表!$A$10:$A$607,A938,[3]表三汇总表!$D$10:$D$607)/10000</f>
        <v>0</v>
      </c>
      <c r="G938" s="25" t="e">
        <f t="shared" si="48"/>
        <v>#DIV/0!</v>
      </c>
      <c r="I938" s="4"/>
    </row>
    <row r="939" spans="1:9">
      <c r="A939" s="26">
        <v>2130314</v>
      </c>
      <c r="B939" s="26" t="s">
        <v>703</v>
      </c>
      <c r="C939" s="28">
        <f t="shared" si="47"/>
        <v>7</v>
      </c>
      <c r="D939" s="28" t="str">
        <f t="shared" si="46"/>
        <v>21303</v>
      </c>
      <c r="E939" s="30">
        <v>0</v>
      </c>
      <c r="F939" s="30">
        <f>SUMIF([3]表三汇总表!$A$10:$A$607,A939,[3]表三汇总表!$D$10:$D$607)/10000</f>
        <v>0</v>
      </c>
      <c r="G939" s="25" t="e">
        <f t="shared" si="48"/>
        <v>#DIV/0!</v>
      </c>
      <c r="I939" s="4"/>
    </row>
    <row r="940" spans="1:9">
      <c r="A940" s="26">
        <v>2130315</v>
      </c>
      <c r="B940" s="26" t="s">
        <v>704</v>
      </c>
      <c r="C940" s="28">
        <f t="shared" si="47"/>
        <v>7</v>
      </c>
      <c r="D940" s="28" t="str">
        <f t="shared" ref="D940:D982" si="49">IF(C940=5,"",MID(A940,1,5))</f>
        <v>21303</v>
      </c>
      <c r="E940" s="30">
        <v>0</v>
      </c>
      <c r="F940" s="30">
        <f>SUMIF([3]表三汇总表!$A$10:$A$607,A940,[3]表三汇总表!$D$10:$D$607)/10000</f>
        <v>0</v>
      </c>
      <c r="G940" s="25" t="e">
        <f t="shared" si="48"/>
        <v>#DIV/0!</v>
      </c>
      <c r="I940" s="4"/>
    </row>
    <row r="941" spans="1:9">
      <c r="A941" s="26">
        <v>2130316</v>
      </c>
      <c r="B941" s="26" t="s">
        <v>705</v>
      </c>
      <c r="C941" s="28">
        <f t="shared" si="47"/>
        <v>7</v>
      </c>
      <c r="D941" s="28" t="str">
        <f t="shared" si="49"/>
        <v>21303</v>
      </c>
      <c r="E941" s="30">
        <v>0</v>
      </c>
      <c r="F941" s="30">
        <f>SUMIF([3]表三汇总表!$A$10:$A$607,A941,[3]表三汇总表!$D$10:$D$607)/10000</f>
        <v>0</v>
      </c>
      <c r="G941" s="25" t="e">
        <f t="shared" si="48"/>
        <v>#DIV/0!</v>
      </c>
      <c r="I941" s="4"/>
    </row>
    <row r="942" spans="1:9">
      <c r="A942" s="26">
        <v>2130317</v>
      </c>
      <c r="B942" s="26" t="s">
        <v>706</v>
      </c>
      <c r="C942" s="28">
        <f t="shared" si="47"/>
        <v>7</v>
      </c>
      <c r="D942" s="28" t="str">
        <f t="shared" si="49"/>
        <v>21303</v>
      </c>
      <c r="E942" s="30">
        <v>0</v>
      </c>
      <c r="F942" s="30">
        <f>SUMIF([3]表三汇总表!$A$10:$A$607,A942,[3]表三汇总表!$D$10:$D$607)/10000</f>
        <v>0</v>
      </c>
      <c r="G942" s="25" t="e">
        <f t="shared" si="48"/>
        <v>#DIV/0!</v>
      </c>
      <c r="I942" s="4"/>
    </row>
    <row r="943" spans="1:9">
      <c r="A943" s="26">
        <v>2130318</v>
      </c>
      <c r="B943" s="26" t="s">
        <v>707</v>
      </c>
      <c r="C943" s="28">
        <f t="shared" si="47"/>
        <v>7</v>
      </c>
      <c r="D943" s="28" t="str">
        <f t="shared" si="49"/>
        <v>21303</v>
      </c>
      <c r="E943" s="30">
        <v>0</v>
      </c>
      <c r="F943" s="30">
        <f>SUMIF([3]表三汇总表!$A$10:$A$607,A943,[3]表三汇总表!$D$10:$D$607)/10000</f>
        <v>0</v>
      </c>
      <c r="G943" s="25" t="e">
        <f t="shared" si="48"/>
        <v>#DIV/0!</v>
      </c>
      <c r="I943" s="4"/>
    </row>
    <row r="944" spans="1:9">
      <c r="A944" s="26">
        <v>2130319</v>
      </c>
      <c r="B944" s="26" t="s">
        <v>708</v>
      </c>
      <c r="C944" s="28">
        <f t="shared" si="47"/>
        <v>7</v>
      </c>
      <c r="D944" s="28" t="str">
        <f t="shared" si="49"/>
        <v>21303</v>
      </c>
      <c r="E944" s="30">
        <v>0</v>
      </c>
      <c r="F944" s="30">
        <f>SUMIF([3]表三汇总表!$A$10:$A$607,A944,[3]表三汇总表!$D$10:$D$607)/10000</f>
        <v>0</v>
      </c>
      <c r="G944" s="25" t="e">
        <f t="shared" si="48"/>
        <v>#DIV/0!</v>
      </c>
      <c r="I944" s="4"/>
    </row>
    <row r="945" spans="1:9">
      <c r="A945" s="26">
        <v>2130321</v>
      </c>
      <c r="B945" s="26" t="s">
        <v>709</v>
      </c>
      <c r="C945" s="28">
        <f t="shared" si="47"/>
        <v>7</v>
      </c>
      <c r="D945" s="28" t="str">
        <f t="shared" si="49"/>
        <v>21303</v>
      </c>
      <c r="E945" s="30">
        <v>0</v>
      </c>
      <c r="F945" s="30">
        <f>SUMIF([3]表三汇总表!$A$10:$A$607,A945,[3]表三汇总表!$D$10:$D$607)/10000</f>
        <v>0</v>
      </c>
      <c r="G945" s="25" t="e">
        <f t="shared" si="48"/>
        <v>#DIV/0!</v>
      </c>
      <c r="I945" s="4"/>
    </row>
    <row r="946" spans="1:9">
      <c r="A946" s="26">
        <v>2130322</v>
      </c>
      <c r="B946" s="26" t="s">
        <v>710</v>
      </c>
      <c r="C946" s="28">
        <f t="shared" si="47"/>
        <v>7</v>
      </c>
      <c r="D946" s="28" t="str">
        <f t="shared" si="49"/>
        <v>21303</v>
      </c>
      <c r="E946" s="30">
        <v>0</v>
      </c>
      <c r="F946" s="30">
        <f>SUMIF([3]表三汇总表!$A$10:$A$607,A946,[3]表三汇总表!$D$10:$D$607)/10000</f>
        <v>0</v>
      </c>
      <c r="G946" s="25" t="e">
        <f t="shared" si="48"/>
        <v>#DIV/0!</v>
      </c>
      <c r="I946" s="4"/>
    </row>
    <row r="947" spans="1:9">
      <c r="A947" s="26">
        <v>2130333</v>
      </c>
      <c r="B947" s="26" t="s">
        <v>685</v>
      </c>
      <c r="C947" s="28">
        <f t="shared" si="47"/>
        <v>7</v>
      </c>
      <c r="D947" s="28" t="str">
        <f t="shared" si="49"/>
        <v>21303</v>
      </c>
      <c r="E947" s="30">
        <v>0</v>
      </c>
      <c r="F947" s="30">
        <f>SUMIF([3]表三汇总表!$A$10:$A$607,A947,[3]表三汇总表!$D$10:$D$607)/10000</f>
        <v>0</v>
      </c>
      <c r="G947" s="25" t="e">
        <f t="shared" si="48"/>
        <v>#DIV/0!</v>
      </c>
      <c r="I947" s="4"/>
    </row>
    <row r="948" spans="1:9">
      <c r="A948" s="26">
        <v>2130334</v>
      </c>
      <c r="B948" s="26" t="s">
        <v>711</v>
      </c>
      <c r="C948" s="28">
        <f t="shared" si="47"/>
        <v>7</v>
      </c>
      <c r="D948" s="28" t="str">
        <f t="shared" si="49"/>
        <v>21303</v>
      </c>
      <c r="E948" s="30">
        <v>0</v>
      </c>
      <c r="F948" s="30">
        <f>SUMIF([3]表三汇总表!$A$10:$A$607,A948,[3]表三汇总表!$D$10:$D$607)/10000</f>
        <v>0</v>
      </c>
      <c r="G948" s="25" t="e">
        <f t="shared" si="48"/>
        <v>#DIV/0!</v>
      </c>
      <c r="I948" s="4"/>
    </row>
    <row r="949" spans="1:9">
      <c r="A949" s="26">
        <v>2130335</v>
      </c>
      <c r="B949" s="26" t="s">
        <v>712</v>
      </c>
      <c r="C949" s="28">
        <f t="shared" si="47"/>
        <v>7</v>
      </c>
      <c r="D949" s="28" t="str">
        <f t="shared" si="49"/>
        <v>21303</v>
      </c>
      <c r="E949" s="30">
        <v>0</v>
      </c>
      <c r="F949" s="30">
        <f>SUMIF([3]表三汇总表!$A$10:$A$607,A949,[3]表三汇总表!$D$10:$D$607)/10000</f>
        <v>0</v>
      </c>
      <c r="G949" s="25" t="e">
        <f t="shared" si="48"/>
        <v>#DIV/0!</v>
      </c>
      <c r="I949" s="4"/>
    </row>
    <row r="950" spans="1:9">
      <c r="A950" s="26">
        <v>2130336</v>
      </c>
      <c r="B950" s="26" t="s">
        <v>713</v>
      </c>
      <c r="C950" s="28">
        <f t="shared" si="47"/>
        <v>7</v>
      </c>
      <c r="D950" s="28" t="str">
        <f t="shared" si="49"/>
        <v>21303</v>
      </c>
      <c r="E950" s="30">
        <v>0</v>
      </c>
      <c r="F950" s="30">
        <f>SUMIF([3]表三汇总表!$A$10:$A$607,A950,[3]表三汇总表!$D$10:$D$607)/10000</f>
        <v>0</v>
      </c>
      <c r="G950" s="25" t="e">
        <f t="shared" si="48"/>
        <v>#DIV/0!</v>
      </c>
      <c r="I950" s="4"/>
    </row>
    <row r="951" spans="1:9">
      <c r="A951" s="26">
        <v>2130337</v>
      </c>
      <c r="B951" s="26" t="s">
        <v>714</v>
      </c>
      <c r="C951" s="28">
        <f t="shared" si="47"/>
        <v>7</v>
      </c>
      <c r="D951" s="28" t="str">
        <f t="shared" si="49"/>
        <v>21303</v>
      </c>
      <c r="E951" s="30">
        <v>0</v>
      </c>
      <c r="F951" s="30">
        <f>SUMIF([3]表三汇总表!$A$10:$A$607,A951,[3]表三汇总表!$D$10:$D$607)/10000</f>
        <v>0</v>
      </c>
      <c r="G951" s="25" t="e">
        <f t="shared" si="48"/>
        <v>#DIV/0!</v>
      </c>
      <c r="I951" s="4"/>
    </row>
    <row r="952" spans="1:9">
      <c r="A952" s="26">
        <v>2130399</v>
      </c>
      <c r="B952" s="26" t="s">
        <v>715</v>
      </c>
      <c r="C952" s="28">
        <f t="shared" si="47"/>
        <v>7</v>
      </c>
      <c r="D952" s="28" t="str">
        <f t="shared" si="49"/>
        <v>21303</v>
      </c>
      <c r="E952" s="30">
        <v>15202</v>
      </c>
      <c r="F952" s="30">
        <f>SUMIF([3]表三汇总表!$A$10:$A$607,A952,[3]表三汇总表!$D$10:$D$607)/10000</f>
        <v>335.6</v>
      </c>
      <c r="G952" s="25">
        <f t="shared" si="48"/>
        <v>-97.792395737403</v>
      </c>
      <c r="I952" s="4"/>
    </row>
    <row r="953" spans="1:9">
      <c r="A953" s="26">
        <v>21305</v>
      </c>
      <c r="B953" s="27" t="s">
        <v>716</v>
      </c>
      <c r="C953" s="28">
        <f t="shared" si="47"/>
        <v>5</v>
      </c>
      <c r="D953" s="28" t="str">
        <f t="shared" si="49"/>
        <v/>
      </c>
      <c r="E953" s="35">
        <v>641</v>
      </c>
      <c r="F953" s="35">
        <f>SUM(F954:F963)</f>
        <v>0</v>
      </c>
      <c r="G953" s="25">
        <f t="shared" si="48"/>
        <v>-100</v>
      </c>
      <c r="I953" s="4"/>
    </row>
    <row r="954" spans="1:9">
      <c r="A954" s="26">
        <v>2130501</v>
      </c>
      <c r="B954" s="26" t="s">
        <v>10</v>
      </c>
      <c r="C954" s="28">
        <f t="shared" si="47"/>
        <v>7</v>
      </c>
      <c r="D954" s="28" t="str">
        <f t="shared" si="49"/>
        <v>21305</v>
      </c>
      <c r="E954" s="30">
        <v>0</v>
      </c>
      <c r="F954" s="30">
        <f>SUMIF([3]表三汇总表!$A$10:$A$607,A954,[3]表三汇总表!$D$10:$D$607)/10000</f>
        <v>0</v>
      </c>
      <c r="G954" s="25" t="e">
        <f t="shared" si="48"/>
        <v>#DIV/0!</v>
      </c>
      <c r="I954" s="4"/>
    </row>
    <row r="955" spans="1:9">
      <c r="A955" s="26">
        <v>2130502</v>
      </c>
      <c r="B955" s="26" t="s">
        <v>11</v>
      </c>
      <c r="C955" s="28">
        <f t="shared" si="47"/>
        <v>7</v>
      </c>
      <c r="D955" s="28" t="str">
        <f t="shared" si="49"/>
        <v>21305</v>
      </c>
      <c r="E955" s="30">
        <v>641</v>
      </c>
      <c r="F955" s="30">
        <f>SUMIF([3]表三汇总表!$A$10:$A$607,A955,[3]表三汇总表!$D$10:$D$607)/10000</f>
        <v>0</v>
      </c>
      <c r="G955" s="25">
        <f t="shared" si="48"/>
        <v>-100</v>
      </c>
      <c r="I955" s="4"/>
    </row>
    <row r="956" spans="1:9">
      <c r="A956" s="26">
        <v>2130503</v>
      </c>
      <c r="B956" s="26" t="s">
        <v>12</v>
      </c>
      <c r="C956" s="28">
        <f t="shared" si="47"/>
        <v>7</v>
      </c>
      <c r="D956" s="28" t="str">
        <f t="shared" si="49"/>
        <v>21305</v>
      </c>
      <c r="E956" s="30">
        <v>0</v>
      </c>
      <c r="F956" s="30">
        <f>SUMIF([3]表三汇总表!$A$10:$A$607,A956,[3]表三汇总表!$D$10:$D$607)/10000</f>
        <v>0</v>
      </c>
      <c r="G956" s="25" t="e">
        <f t="shared" si="48"/>
        <v>#DIV/0!</v>
      </c>
      <c r="I956" s="4"/>
    </row>
    <row r="957" spans="1:9">
      <c r="A957" s="26">
        <v>2130504</v>
      </c>
      <c r="B957" s="26" t="s">
        <v>717</v>
      </c>
      <c r="C957" s="28">
        <f t="shared" si="47"/>
        <v>7</v>
      </c>
      <c r="D957" s="28" t="str">
        <f t="shared" si="49"/>
        <v>21305</v>
      </c>
      <c r="E957" s="30">
        <v>0</v>
      </c>
      <c r="F957" s="30">
        <f>SUMIF([3]表三汇总表!$A$10:$A$607,A957,[3]表三汇总表!$D$10:$D$607)/10000</f>
        <v>0</v>
      </c>
      <c r="G957" s="25" t="e">
        <f t="shared" si="48"/>
        <v>#DIV/0!</v>
      </c>
      <c r="I957" s="4"/>
    </row>
    <row r="958" spans="1:9">
      <c r="A958" s="26">
        <v>2130505</v>
      </c>
      <c r="B958" s="26" t="s">
        <v>718</v>
      </c>
      <c r="C958" s="28">
        <f t="shared" si="47"/>
        <v>7</v>
      </c>
      <c r="D958" s="28" t="str">
        <f t="shared" si="49"/>
        <v>21305</v>
      </c>
      <c r="E958" s="30">
        <v>0</v>
      </c>
      <c r="F958" s="30">
        <f>SUMIF([3]表三汇总表!$A$10:$A$607,A958,[3]表三汇总表!$D$10:$D$607)/10000</f>
        <v>0</v>
      </c>
      <c r="G958" s="25" t="e">
        <f t="shared" si="48"/>
        <v>#DIV/0!</v>
      </c>
      <c r="I958" s="4"/>
    </row>
    <row r="959" spans="1:9">
      <c r="A959" s="26">
        <v>2130506</v>
      </c>
      <c r="B959" s="26" t="s">
        <v>719</v>
      </c>
      <c r="C959" s="28">
        <f t="shared" si="47"/>
        <v>7</v>
      </c>
      <c r="D959" s="28" t="str">
        <f t="shared" si="49"/>
        <v>21305</v>
      </c>
      <c r="E959" s="30">
        <v>0</v>
      </c>
      <c r="F959" s="30">
        <f>SUMIF([3]表三汇总表!$A$10:$A$607,A959,[3]表三汇总表!$D$10:$D$607)/10000</f>
        <v>0</v>
      </c>
      <c r="G959" s="25" t="e">
        <f t="shared" si="48"/>
        <v>#DIV/0!</v>
      </c>
      <c r="I959" s="4"/>
    </row>
    <row r="960" spans="1:9">
      <c r="A960" s="26">
        <v>2130507</v>
      </c>
      <c r="B960" s="26" t="s">
        <v>720</v>
      </c>
      <c r="C960" s="28">
        <f t="shared" si="47"/>
        <v>7</v>
      </c>
      <c r="D960" s="28" t="str">
        <f t="shared" si="49"/>
        <v>21305</v>
      </c>
      <c r="E960" s="30">
        <v>0</v>
      </c>
      <c r="F960" s="30">
        <f>SUMIF([3]表三汇总表!$A$10:$A$607,A960,[3]表三汇总表!$D$10:$D$607)/10000</f>
        <v>0</v>
      </c>
      <c r="G960" s="25" t="e">
        <f t="shared" si="48"/>
        <v>#DIV/0!</v>
      </c>
      <c r="I960" s="4"/>
    </row>
    <row r="961" spans="1:9">
      <c r="A961" s="26">
        <v>2130508</v>
      </c>
      <c r="B961" s="26" t="s">
        <v>721</v>
      </c>
      <c r="C961" s="28">
        <f t="shared" si="47"/>
        <v>7</v>
      </c>
      <c r="D961" s="28" t="str">
        <f t="shared" si="49"/>
        <v>21305</v>
      </c>
      <c r="E961" s="30">
        <v>0</v>
      </c>
      <c r="F961" s="30">
        <f>SUMIF([3]表三汇总表!$A$10:$A$607,A961,[3]表三汇总表!$D$10:$D$607)/10000</f>
        <v>0</v>
      </c>
      <c r="G961" s="25" t="e">
        <f t="shared" si="48"/>
        <v>#DIV/0!</v>
      </c>
      <c r="I961" s="4"/>
    </row>
    <row r="962" spans="1:9">
      <c r="A962" s="26">
        <v>2130550</v>
      </c>
      <c r="B962" s="26" t="s">
        <v>19</v>
      </c>
      <c r="C962" s="28">
        <f t="shared" si="47"/>
        <v>7</v>
      </c>
      <c r="D962" s="28" t="str">
        <f t="shared" si="49"/>
        <v>21305</v>
      </c>
      <c r="E962" s="30">
        <v>0</v>
      </c>
      <c r="F962" s="30">
        <f>SUMIF([3]表三汇总表!$A$10:$A$607,A962,[3]表三汇总表!$D$10:$D$607)/10000</f>
        <v>0</v>
      </c>
      <c r="G962" s="25" t="e">
        <f t="shared" si="48"/>
        <v>#DIV/0!</v>
      </c>
      <c r="I962" s="4"/>
    </row>
    <row r="963" spans="1:9">
      <c r="A963" s="26">
        <v>2130599</v>
      </c>
      <c r="B963" s="26" t="s">
        <v>722</v>
      </c>
      <c r="C963" s="28">
        <f t="shared" si="47"/>
        <v>7</v>
      </c>
      <c r="D963" s="28" t="str">
        <f t="shared" si="49"/>
        <v>21305</v>
      </c>
      <c r="E963" s="30">
        <v>0</v>
      </c>
      <c r="F963" s="30">
        <f>SUMIF([3]表三汇总表!$A$10:$A$607,A963,[3]表三汇总表!$D$10:$D$607)/10000</f>
        <v>0</v>
      </c>
      <c r="G963" s="25" t="e">
        <f t="shared" si="48"/>
        <v>#DIV/0!</v>
      </c>
      <c r="I963" s="4"/>
    </row>
    <row r="964" spans="1:9">
      <c r="A964" s="26">
        <v>21307</v>
      </c>
      <c r="B964" s="27" t="s">
        <v>723</v>
      </c>
      <c r="C964" s="28">
        <f t="shared" si="47"/>
        <v>5</v>
      </c>
      <c r="D964" s="28" t="str">
        <f t="shared" si="49"/>
        <v/>
      </c>
      <c r="E964" s="35">
        <v>0</v>
      </c>
      <c r="F964" s="35">
        <f>SUM(F965:F970)</f>
        <v>2694.456295</v>
      </c>
      <c r="G964" s="25" t="e">
        <f t="shared" si="48"/>
        <v>#DIV/0!</v>
      </c>
      <c r="I964" s="4"/>
    </row>
    <row r="965" spans="1:9">
      <c r="A965" s="26">
        <v>2130701</v>
      </c>
      <c r="B965" s="26" t="s">
        <v>724</v>
      </c>
      <c r="C965" s="28">
        <f t="shared" si="47"/>
        <v>7</v>
      </c>
      <c r="D965" s="28" t="str">
        <f t="shared" si="49"/>
        <v>21307</v>
      </c>
      <c r="E965" s="30">
        <v>0</v>
      </c>
      <c r="F965" s="30">
        <f>SUMIF([3]表三汇总表!$A$10:$A$607,A965,[3]表三汇总表!$D$10:$D$607)/10000</f>
        <v>0</v>
      </c>
      <c r="G965" s="25" t="e">
        <f t="shared" si="48"/>
        <v>#DIV/0!</v>
      </c>
      <c r="I965" s="4"/>
    </row>
    <row r="966" spans="1:9">
      <c r="A966" s="26">
        <v>2130704</v>
      </c>
      <c r="B966" s="26" t="s">
        <v>725</v>
      </c>
      <c r="C966" s="28">
        <f t="shared" ref="C966:C1029" si="50">LEN(A966)</f>
        <v>7</v>
      </c>
      <c r="D966" s="28" t="str">
        <f t="shared" si="49"/>
        <v>21307</v>
      </c>
      <c r="E966" s="30">
        <v>0</v>
      </c>
      <c r="F966" s="30">
        <f>SUMIF([3]表三汇总表!$A$10:$A$607,A966,[3]表三汇总表!$D$10:$D$607)/10000</f>
        <v>0</v>
      </c>
      <c r="G966" s="25" t="e">
        <f t="shared" si="48"/>
        <v>#DIV/0!</v>
      </c>
      <c r="I966" s="4"/>
    </row>
    <row r="967" spans="1:9">
      <c r="A967" s="26">
        <v>2130705</v>
      </c>
      <c r="B967" s="26" t="s">
        <v>726</v>
      </c>
      <c r="C967" s="28">
        <f t="shared" si="50"/>
        <v>7</v>
      </c>
      <c r="D967" s="28" t="str">
        <f t="shared" si="49"/>
        <v>21307</v>
      </c>
      <c r="E967" s="30">
        <v>0</v>
      </c>
      <c r="F967" s="30">
        <f>SUMIF([3]表三汇总表!$A$10:$A$607,A967,[3]表三汇总表!$D$10:$D$607)/10000</f>
        <v>0</v>
      </c>
      <c r="G967" s="25" t="e">
        <f t="shared" ref="G967:G1030" si="51">(F967-E967)/E967*100</f>
        <v>#DIV/0!</v>
      </c>
      <c r="I967" s="4"/>
    </row>
    <row r="968" spans="1:9">
      <c r="A968" s="26">
        <v>2130706</v>
      </c>
      <c r="B968" s="26" t="s">
        <v>727</v>
      </c>
      <c r="C968" s="28">
        <f t="shared" si="50"/>
        <v>7</v>
      </c>
      <c r="D968" s="28" t="str">
        <f t="shared" si="49"/>
        <v>21307</v>
      </c>
      <c r="E968" s="30">
        <v>0</v>
      </c>
      <c r="F968" s="30">
        <f>SUMIF([3]表三汇总表!$A$10:$A$607,A968,[3]表三汇总表!$D$10:$D$607)/10000</f>
        <v>0</v>
      </c>
      <c r="G968" s="25" t="e">
        <f t="shared" si="51"/>
        <v>#DIV/0!</v>
      </c>
      <c r="I968" s="4"/>
    </row>
    <row r="969" spans="1:9">
      <c r="A969" s="26">
        <v>2130707</v>
      </c>
      <c r="B969" s="26" t="s">
        <v>728</v>
      </c>
      <c r="C969" s="28">
        <f t="shared" si="50"/>
        <v>7</v>
      </c>
      <c r="D969" s="28" t="str">
        <f t="shared" si="49"/>
        <v>21307</v>
      </c>
      <c r="E969" s="30">
        <v>0</v>
      </c>
      <c r="F969" s="30">
        <f>SUMIF([3]表三汇总表!$A$10:$A$607,A969,[3]表三汇总表!$D$10:$D$607)/10000</f>
        <v>0</v>
      </c>
      <c r="G969" s="25" t="e">
        <f t="shared" si="51"/>
        <v>#DIV/0!</v>
      </c>
      <c r="I969" s="4"/>
    </row>
    <row r="970" spans="1:9">
      <c r="A970" s="26">
        <v>2130799</v>
      </c>
      <c r="B970" s="26" t="s">
        <v>729</v>
      </c>
      <c r="C970" s="28">
        <f t="shared" si="50"/>
        <v>7</v>
      </c>
      <c r="D970" s="28" t="str">
        <f t="shared" si="49"/>
        <v>21307</v>
      </c>
      <c r="E970" s="30">
        <v>0</v>
      </c>
      <c r="F970" s="30">
        <f>SUMIF([3]表三汇总表!$A$10:$A$607,A970,[3]表三汇总表!$D$10:$D$607)/10000</f>
        <v>2694.456295</v>
      </c>
      <c r="G970" s="25" t="e">
        <f t="shared" si="51"/>
        <v>#DIV/0!</v>
      </c>
      <c r="I970" s="4"/>
    </row>
    <row r="971" spans="1:9">
      <c r="A971" s="26">
        <v>21308</v>
      </c>
      <c r="B971" s="27" t="s">
        <v>730</v>
      </c>
      <c r="C971" s="28">
        <f t="shared" si="50"/>
        <v>5</v>
      </c>
      <c r="D971" s="28" t="str">
        <f t="shared" si="49"/>
        <v/>
      </c>
      <c r="E971" s="35">
        <v>140</v>
      </c>
      <c r="F971" s="35">
        <f>SUM(F972:F976)</f>
        <v>145</v>
      </c>
      <c r="G971" s="25">
        <f t="shared" si="51"/>
        <v>3.57142857142857</v>
      </c>
      <c r="I971" s="4"/>
    </row>
    <row r="972" spans="1:9">
      <c r="A972" s="26">
        <v>2130801</v>
      </c>
      <c r="B972" s="26" t="s">
        <v>731</v>
      </c>
      <c r="C972" s="28">
        <f t="shared" si="50"/>
        <v>7</v>
      </c>
      <c r="D972" s="28" t="str">
        <f t="shared" si="49"/>
        <v>21308</v>
      </c>
      <c r="E972" s="30">
        <v>0</v>
      </c>
      <c r="F972" s="30">
        <f>SUMIF([3]表三汇总表!$A$10:$A$607,A972,[3]表三汇总表!$D$10:$D$607)/10000</f>
        <v>0</v>
      </c>
      <c r="G972" s="25" t="e">
        <f t="shared" si="51"/>
        <v>#DIV/0!</v>
      </c>
      <c r="I972" s="4"/>
    </row>
    <row r="973" spans="1:9">
      <c r="A973" s="26">
        <v>2130803</v>
      </c>
      <c r="B973" s="26" t="s">
        <v>732</v>
      </c>
      <c r="C973" s="28">
        <f t="shared" si="50"/>
        <v>7</v>
      </c>
      <c r="D973" s="28" t="str">
        <f t="shared" si="49"/>
        <v>21308</v>
      </c>
      <c r="E973" s="30">
        <v>0</v>
      </c>
      <c r="F973" s="30">
        <f>SUMIF([3]表三汇总表!$A$10:$A$607,A973,[3]表三汇总表!$D$10:$D$607)/10000</f>
        <v>0</v>
      </c>
      <c r="G973" s="25" t="e">
        <f t="shared" si="51"/>
        <v>#DIV/0!</v>
      </c>
      <c r="I973" s="4"/>
    </row>
    <row r="974" spans="1:9">
      <c r="A974" s="26">
        <v>2130804</v>
      </c>
      <c r="B974" s="26" t="s">
        <v>733</v>
      </c>
      <c r="C974" s="28">
        <f t="shared" si="50"/>
        <v>7</v>
      </c>
      <c r="D974" s="28" t="str">
        <f t="shared" si="49"/>
        <v>21308</v>
      </c>
      <c r="E974" s="30">
        <v>90</v>
      </c>
      <c r="F974" s="30">
        <f>SUMIF([3]表三汇总表!$A$10:$A$607,A974,[3]表三汇总表!$D$10:$D$607)/10000</f>
        <v>95</v>
      </c>
      <c r="G974" s="25">
        <f t="shared" si="51"/>
        <v>5.55555555555556</v>
      </c>
      <c r="I974" s="4"/>
    </row>
    <row r="975" spans="1:9">
      <c r="A975" s="26">
        <v>2130805</v>
      </c>
      <c r="B975" s="26" t="s">
        <v>734</v>
      </c>
      <c r="C975" s="28">
        <f t="shared" si="50"/>
        <v>7</v>
      </c>
      <c r="D975" s="28" t="str">
        <f t="shared" si="49"/>
        <v>21308</v>
      </c>
      <c r="E975" s="30">
        <v>50</v>
      </c>
      <c r="F975" s="30">
        <f>SUMIF([3]表三汇总表!$A$10:$A$607,A975,[3]表三汇总表!$D$10:$D$607)/10000</f>
        <v>50</v>
      </c>
      <c r="G975" s="25">
        <f t="shared" si="51"/>
        <v>0</v>
      </c>
      <c r="I975" s="4"/>
    </row>
    <row r="976" spans="1:9">
      <c r="A976" s="26">
        <v>2130899</v>
      </c>
      <c r="B976" s="26" t="s">
        <v>735</v>
      </c>
      <c r="C976" s="28">
        <f t="shared" si="50"/>
        <v>7</v>
      </c>
      <c r="D976" s="28" t="str">
        <f t="shared" si="49"/>
        <v>21308</v>
      </c>
      <c r="E976" s="30">
        <v>0</v>
      </c>
      <c r="F976" s="30">
        <f>SUMIF([3]表三汇总表!$A$10:$A$607,A976,[3]表三汇总表!$D$10:$D$607)/10000</f>
        <v>0</v>
      </c>
      <c r="G976" s="25" t="e">
        <f t="shared" si="51"/>
        <v>#DIV/0!</v>
      </c>
      <c r="I976" s="4"/>
    </row>
    <row r="977" spans="1:9">
      <c r="A977" s="26">
        <v>21309</v>
      </c>
      <c r="B977" s="27" t="s">
        <v>736</v>
      </c>
      <c r="C977" s="28">
        <f t="shared" si="50"/>
        <v>5</v>
      </c>
      <c r="D977" s="28" t="str">
        <f t="shared" si="49"/>
        <v/>
      </c>
      <c r="E977" s="35">
        <v>0</v>
      </c>
      <c r="F977" s="35">
        <f>SUM(F978:F979)</f>
        <v>0</v>
      </c>
      <c r="G977" s="25" t="e">
        <f t="shared" si="51"/>
        <v>#DIV/0!</v>
      </c>
      <c r="I977" s="4"/>
    </row>
    <row r="978" spans="1:9">
      <c r="A978" s="26">
        <v>2130901</v>
      </c>
      <c r="B978" s="26" t="s">
        <v>737</v>
      </c>
      <c r="C978" s="28">
        <f t="shared" si="50"/>
        <v>7</v>
      </c>
      <c r="D978" s="28" t="str">
        <f t="shared" si="49"/>
        <v>21309</v>
      </c>
      <c r="E978" s="30">
        <v>0</v>
      </c>
      <c r="F978" s="30">
        <f>SUMIF([3]表三汇总表!$A$10:$A$607,A978,[3]表三汇总表!$D$10:$D$607)/10000</f>
        <v>0</v>
      </c>
      <c r="G978" s="25" t="e">
        <f t="shared" si="51"/>
        <v>#DIV/0!</v>
      </c>
      <c r="I978" s="4"/>
    </row>
    <row r="979" spans="1:9">
      <c r="A979" s="26">
        <v>2130999</v>
      </c>
      <c r="B979" s="26" t="s">
        <v>738</v>
      </c>
      <c r="C979" s="28">
        <f t="shared" si="50"/>
        <v>7</v>
      </c>
      <c r="D979" s="28" t="str">
        <f t="shared" si="49"/>
        <v>21309</v>
      </c>
      <c r="E979" s="30">
        <v>0</v>
      </c>
      <c r="F979" s="30">
        <f>SUMIF([3]表三汇总表!$A$10:$A$607,A979,[3]表三汇总表!$D$10:$D$607)/10000</f>
        <v>0</v>
      </c>
      <c r="G979" s="25" t="e">
        <f t="shared" si="51"/>
        <v>#DIV/0!</v>
      </c>
      <c r="I979" s="4"/>
    </row>
    <row r="980" spans="1:9">
      <c r="A980" s="26">
        <v>21399</v>
      </c>
      <c r="B980" s="27" t="s">
        <v>739</v>
      </c>
      <c r="C980" s="28">
        <f t="shared" si="50"/>
        <v>5</v>
      </c>
      <c r="D980" s="28" t="str">
        <f t="shared" si="49"/>
        <v/>
      </c>
      <c r="E980" s="35">
        <v>0</v>
      </c>
      <c r="F980" s="35">
        <f>SUM(F981:F982)</f>
        <v>5000</v>
      </c>
      <c r="G980" s="25" t="e">
        <f t="shared" si="51"/>
        <v>#DIV/0!</v>
      </c>
      <c r="I980" s="4"/>
    </row>
    <row r="981" spans="1:9">
      <c r="A981" s="26">
        <v>2139901</v>
      </c>
      <c r="B981" s="26" t="s">
        <v>740</v>
      </c>
      <c r="C981" s="28">
        <f t="shared" si="50"/>
        <v>7</v>
      </c>
      <c r="D981" s="28" t="str">
        <f t="shared" si="49"/>
        <v>21399</v>
      </c>
      <c r="E981" s="30">
        <v>0</v>
      </c>
      <c r="F981" s="30">
        <f>SUMIF([3]表三汇总表!$A$10:$A$607,A981,[3]表三汇总表!$D$10:$D$607)/10000</f>
        <v>0</v>
      </c>
      <c r="G981" s="25" t="e">
        <f t="shared" si="51"/>
        <v>#DIV/0!</v>
      </c>
      <c r="I981" s="4"/>
    </row>
    <row r="982" spans="1:9">
      <c r="A982" s="26">
        <v>2139999</v>
      </c>
      <c r="B982" s="26" t="s">
        <v>741</v>
      </c>
      <c r="C982" s="28">
        <f t="shared" si="50"/>
        <v>7</v>
      </c>
      <c r="D982" s="28" t="str">
        <f t="shared" si="49"/>
        <v>21399</v>
      </c>
      <c r="E982" s="30">
        <v>0</v>
      </c>
      <c r="F982" s="30">
        <f>SUMIF([3]表三汇总表!$A$10:$A$607,A982,[3]表三汇总表!$D$10:$D$607)/10000</f>
        <v>5000</v>
      </c>
      <c r="G982" s="25" t="e">
        <f t="shared" si="51"/>
        <v>#DIV/0!</v>
      </c>
      <c r="I982" s="4"/>
    </row>
    <row r="983" spans="1:7">
      <c r="A983" s="26">
        <v>214</v>
      </c>
      <c r="B983" s="27" t="s">
        <v>742</v>
      </c>
      <c r="C983" s="28">
        <f t="shared" si="50"/>
        <v>3</v>
      </c>
      <c r="D983" s="28"/>
      <c r="E983" s="35">
        <v>1065</v>
      </c>
      <c r="F983" s="35">
        <f>F984+F1005+F1015+F1025+F1037</f>
        <v>4014.8777884</v>
      </c>
      <c r="G983" s="25">
        <f t="shared" si="51"/>
        <v>276.983829896714</v>
      </c>
    </row>
    <row r="984" spans="1:9">
      <c r="A984" s="26">
        <v>21401</v>
      </c>
      <c r="B984" s="27" t="s">
        <v>743</v>
      </c>
      <c r="C984" s="28">
        <f t="shared" si="50"/>
        <v>5</v>
      </c>
      <c r="D984" s="28" t="str">
        <f t="shared" ref="D984:D1039" si="52">IF(C984=5,"",MID(A984,1,5))</f>
        <v/>
      </c>
      <c r="E984" s="35">
        <v>1065</v>
      </c>
      <c r="F984" s="35">
        <f>SUM(F985:F1004)</f>
        <v>1014.8777884</v>
      </c>
      <c r="G984" s="25">
        <f t="shared" si="51"/>
        <v>-4.70631094835681</v>
      </c>
      <c r="I984" s="4"/>
    </row>
    <row r="985" spans="1:9">
      <c r="A985" s="26">
        <v>2140101</v>
      </c>
      <c r="B985" s="26" t="s">
        <v>10</v>
      </c>
      <c r="C985" s="28">
        <f t="shared" si="50"/>
        <v>7</v>
      </c>
      <c r="D985" s="28" t="str">
        <f t="shared" si="52"/>
        <v>21401</v>
      </c>
      <c r="E985" s="30">
        <v>0</v>
      </c>
      <c r="F985" s="30">
        <f>SUMIF([3]表三汇总表!$A$10:$A$607,A985,[3]表三汇总表!$D$10:$D$607)/10000</f>
        <v>0</v>
      </c>
      <c r="G985" s="25" t="e">
        <f t="shared" si="51"/>
        <v>#DIV/0!</v>
      </c>
      <c r="I985" s="4"/>
    </row>
    <row r="986" spans="1:9">
      <c r="A986" s="26">
        <v>2140102</v>
      </c>
      <c r="B986" s="26" t="s">
        <v>11</v>
      </c>
      <c r="C986" s="28">
        <f t="shared" si="50"/>
        <v>7</v>
      </c>
      <c r="D986" s="28" t="str">
        <f t="shared" si="52"/>
        <v>21401</v>
      </c>
      <c r="E986" s="30">
        <v>1065</v>
      </c>
      <c r="F986" s="30">
        <f>SUMIF([3]表三汇总表!$A$10:$A$607,A986,[3]表三汇总表!$D$10:$D$607)/10000</f>
        <v>1014.8777884</v>
      </c>
      <c r="G986" s="25">
        <f t="shared" si="51"/>
        <v>-4.70631094835681</v>
      </c>
      <c r="I986" s="4"/>
    </row>
    <row r="987" spans="1:9">
      <c r="A987" s="26">
        <v>2140103</v>
      </c>
      <c r="B987" s="26" t="s">
        <v>12</v>
      </c>
      <c r="C987" s="28">
        <f t="shared" si="50"/>
        <v>7</v>
      </c>
      <c r="D987" s="28" t="str">
        <f t="shared" si="52"/>
        <v>21401</v>
      </c>
      <c r="E987" s="30">
        <v>0</v>
      </c>
      <c r="F987" s="30">
        <f>SUMIF([3]表三汇总表!$A$10:$A$607,A987,[3]表三汇总表!$D$10:$D$607)/10000</f>
        <v>0</v>
      </c>
      <c r="G987" s="25" t="e">
        <f t="shared" si="51"/>
        <v>#DIV/0!</v>
      </c>
      <c r="I987" s="4"/>
    </row>
    <row r="988" spans="1:9">
      <c r="A988" s="26">
        <v>2140104</v>
      </c>
      <c r="B988" s="26" t="s">
        <v>744</v>
      </c>
      <c r="C988" s="28">
        <f t="shared" si="50"/>
        <v>7</v>
      </c>
      <c r="D988" s="28" t="str">
        <f t="shared" si="52"/>
        <v>21401</v>
      </c>
      <c r="E988" s="30">
        <v>0</v>
      </c>
      <c r="F988" s="30">
        <f>SUMIF([3]表三汇总表!$A$10:$A$607,A988,[3]表三汇总表!$D$10:$D$607)/10000</f>
        <v>0</v>
      </c>
      <c r="G988" s="25" t="e">
        <f t="shared" si="51"/>
        <v>#DIV/0!</v>
      </c>
      <c r="I988" s="4"/>
    </row>
    <row r="989" spans="1:9">
      <c r="A989" s="26">
        <v>2140106</v>
      </c>
      <c r="B989" s="26" t="s">
        <v>745</v>
      </c>
      <c r="C989" s="28">
        <f t="shared" si="50"/>
        <v>7</v>
      </c>
      <c r="D989" s="28" t="str">
        <f t="shared" si="52"/>
        <v>21401</v>
      </c>
      <c r="E989" s="30">
        <v>0</v>
      </c>
      <c r="F989" s="30">
        <f>SUMIF([3]表三汇总表!$A$10:$A$607,A989,[3]表三汇总表!$D$10:$D$607)/10000</f>
        <v>0</v>
      </c>
      <c r="G989" s="25" t="e">
        <f t="shared" si="51"/>
        <v>#DIV/0!</v>
      </c>
      <c r="I989" s="4"/>
    </row>
    <row r="990" spans="1:9">
      <c r="A990" s="26">
        <v>2140109</v>
      </c>
      <c r="B990" s="26" t="s">
        <v>746</v>
      </c>
      <c r="C990" s="28">
        <f t="shared" si="50"/>
        <v>7</v>
      </c>
      <c r="D990" s="28" t="str">
        <f t="shared" si="52"/>
        <v>21401</v>
      </c>
      <c r="E990" s="30">
        <v>0</v>
      </c>
      <c r="F990" s="30">
        <f>SUMIF([3]表三汇总表!$A$10:$A$607,A990,[3]表三汇总表!$D$10:$D$607)/10000</f>
        <v>0</v>
      </c>
      <c r="G990" s="25" t="e">
        <f t="shared" si="51"/>
        <v>#DIV/0!</v>
      </c>
      <c r="I990" s="4"/>
    </row>
    <row r="991" spans="1:9">
      <c r="A991" s="26">
        <v>2140110</v>
      </c>
      <c r="B991" s="26" t="s">
        <v>747</v>
      </c>
      <c r="C991" s="28">
        <f t="shared" si="50"/>
        <v>7</v>
      </c>
      <c r="D991" s="28" t="str">
        <f t="shared" si="52"/>
        <v>21401</v>
      </c>
      <c r="E991" s="30">
        <v>0</v>
      </c>
      <c r="F991" s="30">
        <f>SUMIF([3]表三汇总表!$A$10:$A$607,A991,[3]表三汇总表!$D$10:$D$607)/10000</f>
        <v>0</v>
      </c>
      <c r="G991" s="25" t="e">
        <f t="shared" si="51"/>
        <v>#DIV/0!</v>
      </c>
      <c r="I991" s="4"/>
    </row>
    <row r="992" spans="1:9">
      <c r="A992" s="26">
        <v>2140112</v>
      </c>
      <c r="B992" s="26" t="s">
        <v>748</v>
      </c>
      <c r="C992" s="28">
        <f t="shared" si="50"/>
        <v>7</v>
      </c>
      <c r="D992" s="28" t="str">
        <f t="shared" si="52"/>
        <v>21401</v>
      </c>
      <c r="E992" s="30">
        <v>0</v>
      </c>
      <c r="F992" s="30">
        <f>SUMIF([3]表三汇总表!$A$10:$A$607,A992,[3]表三汇总表!$D$10:$D$607)/10000</f>
        <v>0</v>
      </c>
      <c r="G992" s="25" t="e">
        <f t="shared" si="51"/>
        <v>#DIV/0!</v>
      </c>
      <c r="I992" s="4"/>
    </row>
    <row r="993" spans="1:9">
      <c r="A993" s="26">
        <v>2140114</v>
      </c>
      <c r="B993" s="26" t="s">
        <v>749</v>
      </c>
      <c r="C993" s="28">
        <f t="shared" si="50"/>
        <v>7</v>
      </c>
      <c r="D993" s="28" t="str">
        <f t="shared" si="52"/>
        <v>21401</v>
      </c>
      <c r="E993" s="30">
        <v>0</v>
      </c>
      <c r="F993" s="30">
        <f>SUMIF([3]表三汇总表!$A$10:$A$607,A993,[3]表三汇总表!$D$10:$D$607)/10000</f>
        <v>0</v>
      </c>
      <c r="G993" s="25" t="e">
        <f t="shared" si="51"/>
        <v>#DIV/0!</v>
      </c>
      <c r="I993" s="4"/>
    </row>
    <row r="994" spans="1:9">
      <c r="A994" s="26">
        <v>2140122</v>
      </c>
      <c r="B994" s="26" t="s">
        <v>750</v>
      </c>
      <c r="C994" s="28">
        <f t="shared" si="50"/>
        <v>7</v>
      </c>
      <c r="D994" s="28" t="str">
        <f t="shared" si="52"/>
        <v>21401</v>
      </c>
      <c r="E994" s="30">
        <v>0</v>
      </c>
      <c r="F994" s="30">
        <f>SUMIF([3]表三汇总表!$A$10:$A$607,A994,[3]表三汇总表!$D$10:$D$607)/10000</f>
        <v>0</v>
      </c>
      <c r="G994" s="25" t="e">
        <f t="shared" si="51"/>
        <v>#DIV/0!</v>
      </c>
      <c r="I994" s="4"/>
    </row>
    <row r="995" spans="1:9">
      <c r="A995" s="26">
        <v>2140123</v>
      </c>
      <c r="B995" s="26" t="s">
        <v>751</v>
      </c>
      <c r="C995" s="28">
        <f t="shared" si="50"/>
        <v>7</v>
      </c>
      <c r="D995" s="28" t="str">
        <f t="shared" si="52"/>
        <v>21401</v>
      </c>
      <c r="E995" s="30">
        <v>0</v>
      </c>
      <c r="F995" s="30">
        <f>SUMIF([3]表三汇总表!$A$10:$A$607,A995,[3]表三汇总表!$D$10:$D$607)/10000</f>
        <v>0</v>
      </c>
      <c r="G995" s="25" t="e">
        <f t="shared" si="51"/>
        <v>#DIV/0!</v>
      </c>
      <c r="I995" s="4"/>
    </row>
    <row r="996" spans="1:9">
      <c r="A996" s="26">
        <v>2140127</v>
      </c>
      <c r="B996" s="26" t="s">
        <v>752</v>
      </c>
      <c r="C996" s="28">
        <f t="shared" si="50"/>
        <v>7</v>
      </c>
      <c r="D996" s="28" t="str">
        <f t="shared" si="52"/>
        <v>21401</v>
      </c>
      <c r="E996" s="30">
        <v>0</v>
      </c>
      <c r="F996" s="30">
        <f>SUMIF([3]表三汇总表!$A$10:$A$607,A996,[3]表三汇总表!$D$10:$D$607)/10000</f>
        <v>0</v>
      </c>
      <c r="G996" s="25" t="e">
        <f t="shared" si="51"/>
        <v>#DIV/0!</v>
      </c>
      <c r="I996" s="4"/>
    </row>
    <row r="997" spans="1:9">
      <c r="A997" s="26">
        <v>2140128</v>
      </c>
      <c r="B997" s="26" t="s">
        <v>753</v>
      </c>
      <c r="C997" s="28">
        <f t="shared" si="50"/>
        <v>7</v>
      </c>
      <c r="D997" s="28" t="str">
        <f t="shared" si="52"/>
        <v>21401</v>
      </c>
      <c r="E997" s="30">
        <v>0</v>
      </c>
      <c r="F997" s="30">
        <f>SUMIF([3]表三汇总表!$A$10:$A$607,A997,[3]表三汇总表!$D$10:$D$607)/10000</f>
        <v>0</v>
      </c>
      <c r="G997" s="25" t="e">
        <f t="shared" si="51"/>
        <v>#DIV/0!</v>
      </c>
      <c r="I997" s="4"/>
    </row>
    <row r="998" spans="1:9">
      <c r="A998" s="26">
        <v>2140129</v>
      </c>
      <c r="B998" s="26" t="s">
        <v>754</v>
      </c>
      <c r="C998" s="28">
        <f t="shared" si="50"/>
        <v>7</v>
      </c>
      <c r="D998" s="28" t="str">
        <f t="shared" si="52"/>
        <v>21401</v>
      </c>
      <c r="E998" s="30">
        <v>0</v>
      </c>
      <c r="F998" s="30">
        <f>SUMIF([3]表三汇总表!$A$10:$A$607,A998,[3]表三汇总表!$D$10:$D$607)/10000</f>
        <v>0</v>
      </c>
      <c r="G998" s="25" t="e">
        <f t="shared" si="51"/>
        <v>#DIV/0!</v>
      </c>
      <c r="I998" s="4"/>
    </row>
    <row r="999" spans="1:9">
      <c r="A999" s="26">
        <v>2140130</v>
      </c>
      <c r="B999" s="26" t="s">
        <v>755</v>
      </c>
      <c r="C999" s="28">
        <f t="shared" si="50"/>
        <v>7</v>
      </c>
      <c r="D999" s="28" t="str">
        <f t="shared" si="52"/>
        <v>21401</v>
      </c>
      <c r="E999" s="30">
        <v>0</v>
      </c>
      <c r="F999" s="30">
        <f>SUMIF([3]表三汇总表!$A$10:$A$607,A999,[3]表三汇总表!$D$10:$D$607)/10000</f>
        <v>0</v>
      </c>
      <c r="G999" s="25" t="e">
        <f t="shared" si="51"/>
        <v>#DIV/0!</v>
      </c>
      <c r="I999" s="4"/>
    </row>
    <row r="1000" spans="1:9">
      <c r="A1000" s="26">
        <v>2140131</v>
      </c>
      <c r="B1000" s="26" t="s">
        <v>756</v>
      </c>
      <c r="C1000" s="28">
        <f t="shared" si="50"/>
        <v>7</v>
      </c>
      <c r="D1000" s="28" t="str">
        <f t="shared" si="52"/>
        <v>21401</v>
      </c>
      <c r="E1000" s="30">
        <v>0</v>
      </c>
      <c r="F1000" s="30">
        <f>SUMIF([3]表三汇总表!$A$10:$A$607,A1000,[3]表三汇总表!$D$10:$D$607)/10000</f>
        <v>0</v>
      </c>
      <c r="G1000" s="25" t="e">
        <f t="shared" si="51"/>
        <v>#DIV/0!</v>
      </c>
      <c r="I1000" s="4"/>
    </row>
    <row r="1001" spans="1:9">
      <c r="A1001" s="26">
        <v>2140133</v>
      </c>
      <c r="B1001" s="26" t="s">
        <v>757</v>
      </c>
      <c r="C1001" s="28">
        <f t="shared" si="50"/>
        <v>7</v>
      </c>
      <c r="D1001" s="28" t="str">
        <f t="shared" si="52"/>
        <v>21401</v>
      </c>
      <c r="E1001" s="30">
        <v>0</v>
      </c>
      <c r="F1001" s="30">
        <f>SUMIF([3]表三汇总表!$A$10:$A$607,A1001,[3]表三汇总表!$D$10:$D$607)/10000</f>
        <v>0</v>
      </c>
      <c r="G1001" s="25" t="e">
        <f t="shared" si="51"/>
        <v>#DIV/0!</v>
      </c>
      <c r="I1001" s="4"/>
    </row>
    <row r="1002" spans="1:9">
      <c r="A1002" s="26">
        <v>2140136</v>
      </c>
      <c r="B1002" s="26" t="s">
        <v>758</v>
      </c>
      <c r="C1002" s="28">
        <f t="shared" si="50"/>
        <v>7</v>
      </c>
      <c r="D1002" s="28" t="str">
        <f t="shared" si="52"/>
        <v>21401</v>
      </c>
      <c r="E1002" s="30">
        <v>0</v>
      </c>
      <c r="F1002" s="30">
        <f>SUMIF([3]表三汇总表!$A$10:$A$607,A1002,[3]表三汇总表!$D$10:$D$607)/10000</f>
        <v>0</v>
      </c>
      <c r="G1002" s="25" t="e">
        <f t="shared" si="51"/>
        <v>#DIV/0!</v>
      </c>
      <c r="I1002" s="4"/>
    </row>
    <row r="1003" spans="1:9">
      <c r="A1003" s="26">
        <v>2140138</v>
      </c>
      <c r="B1003" s="26" t="s">
        <v>759</v>
      </c>
      <c r="C1003" s="28">
        <f t="shared" si="50"/>
        <v>7</v>
      </c>
      <c r="D1003" s="28" t="str">
        <f t="shared" si="52"/>
        <v>21401</v>
      </c>
      <c r="E1003" s="30">
        <v>0</v>
      </c>
      <c r="F1003" s="30">
        <f>SUMIF([3]表三汇总表!$A$10:$A$607,A1003,[3]表三汇总表!$D$10:$D$607)/10000</f>
        <v>0</v>
      </c>
      <c r="G1003" s="25" t="e">
        <f t="shared" si="51"/>
        <v>#DIV/0!</v>
      </c>
      <c r="I1003" s="4"/>
    </row>
    <row r="1004" spans="1:9">
      <c r="A1004" s="26">
        <v>2140199</v>
      </c>
      <c r="B1004" s="26" t="s">
        <v>760</v>
      </c>
      <c r="C1004" s="28">
        <f t="shared" si="50"/>
        <v>7</v>
      </c>
      <c r="D1004" s="28" t="str">
        <f t="shared" si="52"/>
        <v>21401</v>
      </c>
      <c r="E1004" s="30">
        <v>0</v>
      </c>
      <c r="F1004" s="30">
        <f>SUMIF([3]表三汇总表!$A$10:$A$607,A1004,[3]表三汇总表!$D$10:$D$607)/10000</f>
        <v>0</v>
      </c>
      <c r="G1004" s="25" t="e">
        <f t="shared" si="51"/>
        <v>#DIV/0!</v>
      </c>
      <c r="I1004" s="4"/>
    </row>
    <row r="1005" spans="1:9">
      <c r="A1005" s="26">
        <v>21402</v>
      </c>
      <c r="B1005" s="27" t="s">
        <v>761</v>
      </c>
      <c r="C1005" s="28">
        <f t="shared" si="50"/>
        <v>5</v>
      </c>
      <c r="D1005" s="28" t="str">
        <f t="shared" si="52"/>
        <v/>
      </c>
      <c r="E1005" s="35">
        <v>0</v>
      </c>
      <c r="F1005" s="35">
        <f>SUM(F1006:F1014)</f>
        <v>0</v>
      </c>
      <c r="G1005" s="25" t="e">
        <f t="shared" si="51"/>
        <v>#DIV/0!</v>
      </c>
      <c r="I1005" s="4"/>
    </row>
    <row r="1006" spans="1:9">
      <c r="A1006" s="26">
        <v>2140201</v>
      </c>
      <c r="B1006" s="26" t="s">
        <v>10</v>
      </c>
      <c r="C1006" s="28">
        <f t="shared" si="50"/>
        <v>7</v>
      </c>
      <c r="D1006" s="28" t="str">
        <f t="shared" si="52"/>
        <v>21402</v>
      </c>
      <c r="E1006" s="30">
        <v>0</v>
      </c>
      <c r="F1006" s="30">
        <f>SUMIF([3]表三汇总表!$A$10:$A$607,A1006,[3]表三汇总表!$D$10:$D$607)/10000</f>
        <v>0</v>
      </c>
      <c r="G1006" s="25" t="e">
        <f t="shared" si="51"/>
        <v>#DIV/0!</v>
      </c>
      <c r="I1006" s="4"/>
    </row>
    <row r="1007" spans="1:9">
      <c r="A1007" s="26">
        <v>2140202</v>
      </c>
      <c r="B1007" s="26" t="s">
        <v>11</v>
      </c>
      <c r="C1007" s="28">
        <f t="shared" si="50"/>
        <v>7</v>
      </c>
      <c r="D1007" s="28" t="str">
        <f t="shared" si="52"/>
        <v>21402</v>
      </c>
      <c r="E1007" s="30">
        <v>0</v>
      </c>
      <c r="F1007" s="30">
        <f>SUMIF([3]表三汇总表!$A$10:$A$607,A1007,[3]表三汇总表!$D$10:$D$607)/10000</f>
        <v>0</v>
      </c>
      <c r="G1007" s="25" t="e">
        <f t="shared" si="51"/>
        <v>#DIV/0!</v>
      </c>
      <c r="I1007" s="4"/>
    </row>
    <row r="1008" spans="1:9">
      <c r="A1008" s="26">
        <v>2140203</v>
      </c>
      <c r="B1008" s="26" t="s">
        <v>12</v>
      </c>
      <c r="C1008" s="28">
        <f t="shared" si="50"/>
        <v>7</v>
      </c>
      <c r="D1008" s="28" t="str">
        <f t="shared" si="52"/>
        <v>21402</v>
      </c>
      <c r="E1008" s="30">
        <v>0</v>
      </c>
      <c r="F1008" s="30">
        <f>SUMIF([3]表三汇总表!$A$10:$A$607,A1008,[3]表三汇总表!$D$10:$D$607)/10000</f>
        <v>0</v>
      </c>
      <c r="G1008" s="25" t="e">
        <f t="shared" si="51"/>
        <v>#DIV/0!</v>
      </c>
      <c r="I1008" s="4"/>
    </row>
    <row r="1009" spans="1:9">
      <c r="A1009" s="26">
        <v>2140204</v>
      </c>
      <c r="B1009" s="26" t="s">
        <v>762</v>
      </c>
      <c r="C1009" s="28">
        <f t="shared" si="50"/>
        <v>7</v>
      </c>
      <c r="D1009" s="28" t="str">
        <f t="shared" si="52"/>
        <v>21402</v>
      </c>
      <c r="E1009" s="30">
        <v>0</v>
      </c>
      <c r="F1009" s="30">
        <f>SUMIF([3]表三汇总表!$A$10:$A$607,A1009,[3]表三汇总表!$D$10:$D$607)/10000</f>
        <v>0</v>
      </c>
      <c r="G1009" s="25" t="e">
        <f t="shared" si="51"/>
        <v>#DIV/0!</v>
      </c>
      <c r="I1009" s="4"/>
    </row>
    <row r="1010" spans="1:9">
      <c r="A1010" s="26">
        <v>2140205</v>
      </c>
      <c r="B1010" s="26" t="s">
        <v>763</v>
      </c>
      <c r="C1010" s="28">
        <f t="shared" si="50"/>
        <v>7</v>
      </c>
      <c r="D1010" s="28" t="str">
        <f t="shared" si="52"/>
        <v>21402</v>
      </c>
      <c r="E1010" s="30">
        <v>0</v>
      </c>
      <c r="F1010" s="30">
        <f>SUMIF([3]表三汇总表!$A$10:$A$607,A1010,[3]表三汇总表!$D$10:$D$607)/10000</f>
        <v>0</v>
      </c>
      <c r="G1010" s="25" t="e">
        <f t="shared" si="51"/>
        <v>#DIV/0!</v>
      </c>
      <c r="I1010" s="4"/>
    </row>
    <row r="1011" spans="1:9">
      <c r="A1011" s="26">
        <v>2140206</v>
      </c>
      <c r="B1011" s="26" t="s">
        <v>764</v>
      </c>
      <c r="C1011" s="28">
        <f t="shared" si="50"/>
        <v>7</v>
      </c>
      <c r="D1011" s="28" t="str">
        <f t="shared" si="52"/>
        <v>21402</v>
      </c>
      <c r="E1011" s="30">
        <v>0</v>
      </c>
      <c r="F1011" s="30">
        <f>SUMIF([3]表三汇总表!$A$10:$A$607,A1011,[3]表三汇总表!$D$10:$D$607)/10000</f>
        <v>0</v>
      </c>
      <c r="G1011" s="25" t="e">
        <f t="shared" si="51"/>
        <v>#DIV/0!</v>
      </c>
      <c r="I1011" s="4"/>
    </row>
    <row r="1012" spans="1:9">
      <c r="A1012" s="26">
        <v>2140207</v>
      </c>
      <c r="B1012" s="26" t="s">
        <v>765</v>
      </c>
      <c r="C1012" s="28">
        <f t="shared" si="50"/>
        <v>7</v>
      </c>
      <c r="D1012" s="28" t="str">
        <f t="shared" si="52"/>
        <v>21402</v>
      </c>
      <c r="E1012" s="30">
        <v>0</v>
      </c>
      <c r="F1012" s="30">
        <f>SUMIF([3]表三汇总表!$A$10:$A$607,A1012,[3]表三汇总表!$D$10:$D$607)/10000</f>
        <v>0</v>
      </c>
      <c r="G1012" s="25" t="e">
        <f t="shared" si="51"/>
        <v>#DIV/0!</v>
      </c>
      <c r="I1012" s="4"/>
    </row>
    <row r="1013" spans="1:9">
      <c r="A1013" s="26">
        <v>2140208</v>
      </c>
      <c r="B1013" s="26" t="s">
        <v>766</v>
      </c>
      <c r="C1013" s="28">
        <f t="shared" si="50"/>
        <v>7</v>
      </c>
      <c r="D1013" s="28" t="str">
        <f t="shared" si="52"/>
        <v>21402</v>
      </c>
      <c r="E1013" s="30">
        <v>0</v>
      </c>
      <c r="F1013" s="30">
        <f>SUMIF([3]表三汇总表!$A$10:$A$607,A1013,[3]表三汇总表!$D$10:$D$607)/10000</f>
        <v>0</v>
      </c>
      <c r="G1013" s="25" t="e">
        <f t="shared" si="51"/>
        <v>#DIV/0!</v>
      </c>
      <c r="I1013" s="4"/>
    </row>
    <row r="1014" spans="1:9">
      <c r="A1014" s="26">
        <v>2140299</v>
      </c>
      <c r="B1014" s="26" t="s">
        <v>767</v>
      </c>
      <c r="C1014" s="28">
        <f t="shared" si="50"/>
        <v>7</v>
      </c>
      <c r="D1014" s="28" t="str">
        <f t="shared" si="52"/>
        <v>21402</v>
      </c>
      <c r="E1014" s="30">
        <v>0</v>
      </c>
      <c r="F1014" s="30">
        <f>SUMIF([3]表三汇总表!$A$10:$A$607,A1014,[3]表三汇总表!$D$10:$D$607)/10000</f>
        <v>0</v>
      </c>
      <c r="G1014" s="25" t="e">
        <f t="shared" si="51"/>
        <v>#DIV/0!</v>
      </c>
      <c r="I1014" s="4"/>
    </row>
    <row r="1015" spans="1:9">
      <c r="A1015" s="26">
        <v>21403</v>
      </c>
      <c r="B1015" s="27" t="s">
        <v>768</v>
      </c>
      <c r="C1015" s="28">
        <f t="shared" si="50"/>
        <v>5</v>
      </c>
      <c r="D1015" s="28" t="str">
        <f t="shared" si="52"/>
        <v/>
      </c>
      <c r="E1015" s="35">
        <v>0</v>
      </c>
      <c r="F1015" s="35">
        <f>SUM(F1016:F1024)</f>
        <v>0</v>
      </c>
      <c r="G1015" s="25" t="e">
        <f t="shared" si="51"/>
        <v>#DIV/0!</v>
      </c>
      <c r="I1015" s="4"/>
    </row>
    <row r="1016" spans="1:9">
      <c r="A1016" s="26">
        <v>2140301</v>
      </c>
      <c r="B1016" s="26" t="s">
        <v>10</v>
      </c>
      <c r="C1016" s="28">
        <f t="shared" si="50"/>
        <v>7</v>
      </c>
      <c r="D1016" s="28" t="str">
        <f t="shared" si="52"/>
        <v>21403</v>
      </c>
      <c r="E1016" s="30">
        <v>0</v>
      </c>
      <c r="F1016" s="30">
        <f>SUMIF([3]表三汇总表!$A$10:$A$607,A1016,[3]表三汇总表!$D$10:$D$607)/10000</f>
        <v>0</v>
      </c>
      <c r="G1016" s="25" t="e">
        <f t="shared" si="51"/>
        <v>#DIV/0!</v>
      </c>
      <c r="I1016" s="4"/>
    </row>
    <row r="1017" spans="1:9">
      <c r="A1017" s="26">
        <v>2140302</v>
      </c>
      <c r="B1017" s="26" t="s">
        <v>11</v>
      </c>
      <c r="C1017" s="28">
        <f t="shared" si="50"/>
        <v>7</v>
      </c>
      <c r="D1017" s="28" t="str">
        <f t="shared" si="52"/>
        <v>21403</v>
      </c>
      <c r="E1017" s="30">
        <v>0</v>
      </c>
      <c r="F1017" s="30">
        <f>SUMIF([3]表三汇总表!$A$10:$A$607,A1017,[3]表三汇总表!$D$10:$D$607)/10000</f>
        <v>0</v>
      </c>
      <c r="G1017" s="25" t="e">
        <f t="shared" si="51"/>
        <v>#DIV/0!</v>
      </c>
      <c r="I1017" s="4"/>
    </row>
    <row r="1018" spans="1:9">
      <c r="A1018" s="26">
        <v>2140303</v>
      </c>
      <c r="B1018" s="26" t="s">
        <v>12</v>
      </c>
      <c r="C1018" s="28">
        <f t="shared" si="50"/>
        <v>7</v>
      </c>
      <c r="D1018" s="28" t="str">
        <f t="shared" si="52"/>
        <v>21403</v>
      </c>
      <c r="E1018" s="30">
        <v>0</v>
      </c>
      <c r="F1018" s="30">
        <f>SUMIF([3]表三汇总表!$A$10:$A$607,A1018,[3]表三汇总表!$D$10:$D$607)/10000</f>
        <v>0</v>
      </c>
      <c r="G1018" s="25" t="e">
        <f t="shared" si="51"/>
        <v>#DIV/0!</v>
      </c>
      <c r="I1018" s="4"/>
    </row>
    <row r="1019" spans="1:9">
      <c r="A1019" s="26">
        <v>2140304</v>
      </c>
      <c r="B1019" s="26" t="s">
        <v>769</v>
      </c>
      <c r="C1019" s="28">
        <f t="shared" si="50"/>
        <v>7</v>
      </c>
      <c r="D1019" s="28" t="str">
        <f t="shared" si="52"/>
        <v>21403</v>
      </c>
      <c r="E1019" s="30">
        <v>0</v>
      </c>
      <c r="F1019" s="30">
        <f>SUMIF([3]表三汇总表!$A$10:$A$607,A1019,[3]表三汇总表!$D$10:$D$607)/10000</f>
        <v>0</v>
      </c>
      <c r="G1019" s="25" t="e">
        <f t="shared" si="51"/>
        <v>#DIV/0!</v>
      </c>
      <c r="I1019" s="4"/>
    </row>
    <row r="1020" spans="1:9">
      <c r="A1020" s="26">
        <v>2140305</v>
      </c>
      <c r="B1020" s="26" t="s">
        <v>770</v>
      </c>
      <c r="C1020" s="28">
        <f t="shared" si="50"/>
        <v>7</v>
      </c>
      <c r="D1020" s="28" t="str">
        <f t="shared" si="52"/>
        <v>21403</v>
      </c>
      <c r="E1020" s="30">
        <v>0</v>
      </c>
      <c r="F1020" s="30">
        <f>SUMIF([3]表三汇总表!$A$10:$A$607,A1020,[3]表三汇总表!$D$10:$D$607)/10000</f>
        <v>0</v>
      </c>
      <c r="G1020" s="25" t="e">
        <f t="shared" si="51"/>
        <v>#DIV/0!</v>
      </c>
      <c r="I1020" s="4"/>
    </row>
    <row r="1021" spans="1:9">
      <c r="A1021" s="26">
        <v>2140306</v>
      </c>
      <c r="B1021" s="26" t="s">
        <v>771</v>
      </c>
      <c r="C1021" s="28">
        <f t="shared" si="50"/>
        <v>7</v>
      </c>
      <c r="D1021" s="28" t="str">
        <f t="shared" si="52"/>
        <v>21403</v>
      </c>
      <c r="E1021" s="30">
        <v>0</v>
      </c>
      <c r="F1021" s="30">
        <f>SUMIF([3]表三汇总表!$A$10:$A$607,A1021,[3]表三汇总表!$D$10:$D$607)/10000</f>
        <v>0</v>
      </c>
      <c r="G1021" s="25" t="e">
        <f t="shared" si="51"/>
        <v>#DIV/0!</v>
      </c>
      <c r="I1021" s="4"/>
    </row>
    <row r="1022" spans="1:9">
      <c r="A1022" s="26">
        <v>2140307</v>
      </c>
      <c r="B1022" s="26" t="s">
        <v>772</v>
      </c>
      <c r="C1022" s="28">
        <f t="shared" si="50"/>
        <v>7</v>
      </c>
      <c r="D1022" s="28" t="str">
        <f t="shared" si="52"/>
        <v>21403</v>
      </c>
      <c r="E1022" s="30">
        <v>0</v>
      </c>
      <c r="F1022" s="30">
        <f>SUMIF([3]表三汇总表!$A$10:$A$607,A1022,[3]表三汇总表!$D$10:$D$607)/10000</f>
        <v>0</v>
      </c>
      <c r="G1022" s="25" t="e">
        <f t="shared" si="51"/>
        <v>#DIV/0!</v>
      </c>
      <c r="I1022" s="4"/>
    </row>
    <row r="1023" spans="1:9">
      <c r="A1023" s="26">
        <v>2140308</v>
      </c>
      <c r="B1023" s="26" t="s">
        <v>773</v>
      </c>
      <c r="C1023" s="28">
        <f t="shared" si="50"/>
        <v>7</v>
      </c>
      <c r="D1023" s="28" t="str">
        <f t="shared" si="52"/>
        <v>21403</v>
      </c>
      <c r="E1023" s="30">
        <v>0</v>
      </c>
      <c r="F1023" s="30">
        <f>SUMIF([3]表三汇总表!$A$10:$A$607,A1023,[3]表三汇总表!$D$10:$D$607)/10000</f>
        <v>0</v>
      </c>
      <c r="G1023" s="25" t="e">
        <f t="shared" si="51"/>
        <v>#DIV/0!</v>
      </c>
      <c r="I1023" s="4"/>
    </row>
    <row r="1024" spans="1:9">
      <c r="A1024" s="26">
        <v>2140399</v>
      </c>
      <c r="B1024" s="26" t="s">
        <v>774</v>
      </c>
      <c r="C1024" s="28">
        <f t="shared" si="50"/>
        <v>7</v>
      </c>
      <c r="D1024" s="28" t="str">
        <f t="shared" si="52"/>
        <v>21403</v>
      </c>
      <c r="E1024" s="30">
        <v>0</v>
      </c>
      <c r="F1024" s="30">
        <f>SUMIF([3]表三汇总表!$A$10:$A$607,A1024,[3]表三汇总表!$D$10:$D$607)/10000</f>
        <v>0</v>
      </c>
      <c r="G1024" s="25" t="e">
        <f t="shared" si="51"/>
        <v>#DIV/0!</v>
      </c>
      <c r="I1024" s="4"/>
    </row>
    <row r="1025" spans="1:9">
      <c r="A1025" s="26">
        <v>21405</v>
      </c>
      <c r="B1025" s="27" t="s">
        <v>775</v>
      </c>
      <c r="C1025" s="28">
        <f t="shared" si="50"/>
        <v>5</v>
      </c>
      <c r="D1025" s="28" t="str">
        <f t="shared" si="52"/>
        <v/>
      </c>
      <c r="E1025" s="35">
        <v>0</v>
      </c>
      <c r="F1025" s="35">
        <f>SUM(F1026:F1031)</f>
        <v>0</v>
      </c>
      <c r="G1025" s="25" t="e">
        <f t="shared" si="51"/>
        <v>#DIV/0!</v>
      </c>
      <c r="I1025" s="4"/>
    </row>
    <row r="1026" spans="1:9">
      <c r="A1026" s="26">
        <v>2140501</v>
      </c>
      <c r="B1026" s="26" t="s">
        <v>10</v>
      </c>
      <c r="C1026" s="28">
        <f t="shared" si="50"/>
        <v>7</v>
      </c>
      <c r="D1026" s="28" t="str">
        <f t="shared" si="52"/>
        <v>21405</v>
      </c>
      <c r="E1026" s="30">
        <v>0</v>
      </c>
      <c r="F1026" s="30">
        <f>SUMIF([3]表三汇总表!$A$10:$A$607,A1026,[3]表三汇总表!$D$10:$D$607)/10000</f>
        <v>0</v>
      </c>
      <c r="G1026" s="25" t="e">
        <f t="shared" si="51"/>
        <v>#DIV/0!</v>
      </c>
      <c r="I1026" s="4"/>
    </row>
    <row r="1027" spans="1:9">
      <c r="A1027" s="26">
        <v>2140502</v>
      </c>
      <c r="B1027" s="26" t="s">
        <v>11</v>
      </c>
      <c r="C1027" s="28">
        <f t="shared" si="50"/>
        <v>7</v>
      </c>
      <c r="D1027" s="28" t="str">
        <f t="shared" si="52"/>
        <v>21405</v>
      </c>
      <c r="E1027" s="30">
        <v>0</v>
      </c>
      <c r="F1027" s="30">
        <f>SUMIF([3]表三汇总表!$A$10:$A$607,A1027,[3]表三汇总表!$D$10:$D$607)/10000</f>
        <v>0</v>
      </c>
      <c r="G1027" s="25" t="e">
        <f t="shared" si="51"/>
        <v>#DIV/0!</v>
      </c>
      <c r="I1027" s="4"/>
    </row>
    <row r="1028" spans="1:9">
      <c r="A1028" s="26">
        <v>2140503</v>
      </c>
      <c r="B1028" s="26" t="s">
        <v>12</v>
      </c>
      <c r="C1028" s="28">
        <f t="shared" si="50"/>
        <v>7</v>
      </c>
      <c r="D1028" s="28" t="str">
        <f t="shared" si="52"/>
        <v>21405</v>
      </c>
      <c r="E1028" s="30">
        <v>0</v>
      </c>
      <c r="F1028" s="30">
        <f>SUMIF([3]表三汇总表!$A$10:$A$607,A1028,[3]表三汇总表!$D$10:$D$607)/10000</f>
        <v>0</v>
      </c>
      <c r="G1028" s="25" t="e">
        <f t="shared" si="51"/>
        <v>#DIV/0!</v>
      </c>
      <c r="I1028" s="4"/>
    </row>
    <row r="1029" spans="1:9">
      <c r="A1029" s="26">
        <v>2140504</v>
      </c>
      <c r="B1029" s="26" t="s">
        <v>766</v>
      </c>
      <c r="C1029" s="28">
        <f t="shared" si="50"/>
        <v>7</v>
      </c>
      <c r="D1029" s="28" t="str">
        <f t="shared" si="52"/>
        <v>21405</v>
      </c>
      <c r="E1029" s="30">
        <v>0</v>
      </c>
      <c r="F1029" s="30">
        <f>SUMIF([3]表三汇总表!$A$10:$A$607,A1029,[3]表三汇总表!$D$10:$D$607)/10000</f>
        <v>0</v>
      </c>
      <c r="G1029" s="25" t="e">
        <f t="shared" si="51"/>
        <v>#DIV/0!</v>
      </c>
      <c r="I1029" s="4"/>
    </row>
    <row r="1030" spans="1:9">
      <c r="A1030" s="26">
        <v>2140505</v>
      </c>
      <c r="B1030" s="26" t="s">
        <v>776</v>
      </c>
      <c r="C1030" s="28">
        <f t="shared" ref="C1030:C1093" si="53">LEN(A1030)</f>
        <v>7</v>
      </c>
      <c r="D1030" s="28" t="str">
        <f t="shared" si="52"/>
        <v>21405</v>
      </c>
      <c r="E1030" s="30">
        <v>0</v>
      </c>
      <c r="F1030" s="30">
        <f>SUMIF([3]表三汇总表!$A$10:$A$607,A1030,[3]表三汇总表!$D$10:$D$607)/10000</f>
        <v>0</v>
      </c>
      <c r="G1030" s="25" t="e">
        <f t="shared" si="51"/>
        <v>#DIV/0!</v>
      </c>
      <c r="I1030" s="4"/>
    </row>
    <row r="1031" spans="1:9">
      <c r="A1031" s="26">
        <v>2140599</v>
      </c>
      <c r="B1031" s="26" t="s">
        <v>777</v>
      </c>
      <c r="C1031" s="28">
        <f t="shared" si="53"/>
        <v>7</v>
      </c>
      <c r="D1031" s="28" t="str">
        <f t="shared" si="52"/>
        <v>21405</v>
      </c>
      <c r="E1031" s="30">
        <v>0</v>
      </c>
      <c r="F1031" s="30">
        <f>SUMIF([3]表三汇总表!$A$10:$A$607,A1031,[3]表三汇总表!$D$10:$D$607)/10000</f>
        <v>0</v>
      </c>
      <c r="G1031" s="25" t="e">
        <f t="shared" ref="G1031:G1094" si="54">(F1031-E1031)/E1031*100</f>
        <v>#DIV/0!</v>
      </c>
      <c r="I1031" s="4"/>
    </row>
    <row r="1032" spans="1:9">
      <c r="A1032" s="26">
        <v>21406</v>
      </c>
      <c r="B1032" s="36" t="s">
        <v>778</v>
      </c>
      <c r="C1032" s="28">
        <f t="shared" si="53"/>
        <v>5</v>
      </c>
      <c r="D1032" s="28" t="str">
        <f t="shared" si="52"/>
        <v/>
      </c>
      <c r="E1032" s="37"/>
      <c r="F1032" s="35"/>
      <c r="G1032" s="25" t="e">
        <f t="shared" si="54"/>
        <v>#DIV/0!</v>
      </c>
      <c r="I1032" s="4"/>
    </row>
    <row r="1033" spans="1:9">
      <c r="A1033" s="26">
        <v>2140601</v>
      </c>
      <c r="B1033" s="31" t="s">
        <v>779</v>
      </c>
      <c r="C1033" s="28">
        <f t="shared" si="53"/>
        <v>7</v>
      </c>
      <c r="D1033" s="28" t="str">
        <f t="shared" si="52"/>
        <v>21406</v>
      </c>
      <c r="E1033" s="30">
        <v>0</v>
      </c>
      <c r="F1033" s="30">
        <f>SUMIF([3]表三汇总表!$A$10:$A$607,A1033,[3]表三汇总表!$D$10:$D$607)/10000</f>
        <v>0</v>
      </c>
      <c r="G1033" s="25" t="e">
        <f t="shared" si="54"/>
        <v>#DIV/0!</v>
      </c>
      <c r="I1033" s="4"/>
    </row>
    <row r="1034" spans="1:9">
      <c r="A1034" s="26">
        <v>2140602</v>
      </c>
      <c r="B1034" s="31" t="s">
        <v>780</v>
      </c>
      <c r="C1034" s="28">
        <f t="shared" si="53"/>
        <v>7</v>
      </c>
      <c r="D1034" s="28" t="str">
        <f t="shared" si="52"/>
        <v>21406</v>
      </c>
      <c r="E1034" s="30">
        <v>0</v>
      </c>
      <c r="F1034" s="30">
        <f>SUMIF([3]表三汇总表!$A$10:$A$607,A1034,[3]表三汇总表!$D$10:$D$607)/10000</f>
        <v>0</v>
      </c>
      <c r="G1034" s="25" t="e">
        <f t="shared" si="54"/>
        <v>#DIV/0!</v>
      </c>
      <c r="I1034" s="4"/>
    </row>
    <row r="1035" spans="1:9">
      <c r="A1035" s="26">
        <v>2140603</v>
      </c>
      <c r="B1035" s="31" t="s">
        <v>781</v>
      </c>
      <c r="C1035" s="28">
        <f t="shared" si="53"/>
        <v>7</v>
      </c>
      <c r="D1035" s="28" t="str">
        <f t="shared" si="52"/>
        <v>21406</v>
      </c>
      <c r="E1035" s="30">
        <v>0</v>
      </c>
      <c r="F1035" s="30">
        <f>SUMIF([3]表三汇总表!$A$10:$A$607,A1035,[3]表三汇总表!$D$10:$D$607)/10000</f>
        <v>0</v>
      </c>
      <c r="G1035" s="25" t="e">
        <f t="shared" si="54"/>
        <v>#DIV/0!</v>
      </c>
      <c r="I1035" s="4"/>
    </row>
    <row r="1036" spans="1:9">
      <c r="A1036" s="26">
        <v>2140699</v>
      </c>
      <c r="B1036" s="31" t="s">
        <v>782</v>
      </c>
      <c r="C1036" s="28">
        <f t="shared" si="53"/>
        <v>7</v>
      </c>
      <c r="D1036" s="28" t="str">
        <f t="shared" si="52"/>
        <v>21406</v>
      </c>
      <c r="E1036" s="30">
        <v>0</v>
      </c>
      <c r="F1036" s="30">
        <f>SUMIF([3]表三汇总表!$A$10:$A$607,A1036,[3]表三汇总表!$D$10:$D$607)/10000</f>
        <v>0</v>
      </c>
      <c r="G1036" s="25" t="e">
        <f t="shared" si="54"/>
        <v>#DIV/0!</v>
      </c>
      <c r="I1036" s="4"/>
    </row>
    <row r="1037" spans="1:9">
      <c r="A1037" s="26">
        <v>21499</v>
      </c>
      <c r="B1037" s="27" t="s">
        <v>783</v>
      </c>
      <c r="C1037" s="28">
        <f t="shared" si="53"/>
        <v>5</v>
      </c>
      <c r="D1037" s="28" t="str">
        <f t="shared" si="52"/>
        <v/>
      </c>
      <c r="E1037" s="35">
        <v>0</v>
      </c>
      <c r="F1037" s="35">
        <f>SUM(F1038:F1039)</f>
        <v>3000</v>
      </c>
      <c r="G1037" s="25" t="e">
        <f t="shared" si="54"/>
        <v>#DIV/0!</v>
      </c>
      <c r="I1037" s="4"/>
    </row>
    <row r="1038" spans="1:9">
      <c r="A1038" s="26">
        <v>2149901</v>
      </c>
      <c r="B1038" s="26" t="s">
        <v>784</v>
      </c>
      <c r="C1038" s="28">
        <f t="shared" si="53"/>
        <v>7</v>
      </c>
      <c r="D1038" s="28" t="str">
        <f t="shared" si="52"/>
        <v>21499</v>
      </c>
      <c r="E1038" s="30">
        <v>0</v>
      </c>
      <c r="F1038" s="30">
        <f>SUMIF([3]表三汇总表!$A$10:$A$607,A1038,[3]表三汇总表!$D$10:$D$607)/10000</f>
        <v>0</v>
      </c>
      <c r="G1038" s="25" t="e">
        <f t="shared" si="54"/>
        <v>#DIV/0!</v>
      </c>
      <c r="I1038" s="4"/>
    </row>
    <row r="1039" spans="1:9">
      <c r="A1039" s="26">
        <v>2149999</v>
      </c>
      <c r="B1039" s="26" t="s">
        <v>785</v>
      </c>
      <c r="C1039" s="28">
        <f t="shared" si="53"/>
        <v>7</v>
      </c>
      <c r="D1039" s="28" t="str">
        <f t="shared" si="52"/>
        <v>21499</v>
      </c>
      <c r="E1039" s="30">
        <v>0</v>
      </c>
      <c r="F1039" s="30">
        <f>SUMIF([3]表三汇总表!$A$10:$A$607,A1039,[3]表三汇总表!$D$10:$D$607)/10000</f>
        <v>3000</v>
      </c>
      <c r="G1039" s="25" t="e">
        <f t="shared" si="54"/>
        <v>#DIV/0!</v>
      </c>
      <c r="I1039" s="4"/>
    </row>
    <row r="1040" spans="1:7">
      <c r="A1040" s="26">
        <v>215</v>
      </c>
      <c r="B1040" s="27" t="s">
        <v>786</v>
      </c>
      <c r="C1040" s="28">
        <f t="shared" si="53"/>
        <v>3</v>
      </c>
      <c r="D1040" s="28"/>
      <c r="E1040" s="35">
        <v>15828</v>
      </c>
      <c r="F1040" s="35">
        <f>F1041+F1051+F1067+F1072+F1083+F1090+F1098</f>
        <v>3831.62327</v>
      </c>
      <c r="G1040" s="25">
        <f t="shared" si="54"/>
        <v>-75.7921198508971</v>
      </c>
    </row>
    <row r="1041" spans="1:9">
      <c r="A1041" s="26">
        <v>21501</v>
      </c>
      <c r="B1041" s="27" t="s">
        <v>787</v>
      </c>
      <c r="C1041" s="28">
        <f t="shared" si="53"/>
        <v>5</v>
      </c>
      <c r="D1041" s="28" t="str">
        <f t="shared" ref="D1041:D1103" si="55">IF(C1041=5,"",MID(A1041,1,5))</f>
        <v/>
      </c>
      <c r="E1041" s="35">
        <v>828</v>
      </c>
      <c r="F1041" s="35">
        <f>SUM(F1042:F1050)</f>
        <v>831.62327</v>
      </c>
      <c r="G1041" s="25">
        <f t="shared" si="54"/>
        <v>0.437592995169088</v>
      </c>
      <c r="I1041" s="4"/>
    </row>
    <row r="1042" spans="1:9">
      <c r="A1042" s="26">
        <v>2150101</v>
      </c>
      <c r="B1042" s="26" t="s">
        <v>10</v>
      </c>
      <c r="C1042" s="28">
        <f t="shared" si="53"/>
        <v>7</v>
      </c>
      <c r="D1042" s="28" t="str">
        <f t="shared" si="55"/>
        <v>21501</v>
      </c>
      <c r="E1042" s="30">
        <v>0</v>
      </c>
      <c r="F1042" s="30">
        <f>SUMIF([3]表三汇总表!$A$10:$A$607,A1042,[3]表三汇总表!$D$10:$D$607)/10000</f>
        <v>0</v>
      </c>
      <c r="G1042" s="25" t="e">
        <f t="shared" si="54"/>
        <v>#DIV/0!</v>
      </c>
      <c r="I1042" s="4"/>
    </row>
    <row r="1043" spans="1:9">
      <c r="A1043" s="26">
        <v>2150102</v>
      </c>
      <c r="B1043" s="26" t="s">
        <v>11</v>
      </c>
      <c r="C1043" s="28">
        <f t="shared" si="53"/>
        <v>7</v>
      </c>
      <c r="D1043" s="28" t="str">
        <f t="shared" si="55"/>
        <v>21501</v>
      </c>
      <c r="E1043" s="30">
        <v>828</v>
      </c>
      <c r="F1043" s="30">
        <f>SUMIF([3]表三汇总表!$A$10:$A$607,A1043,[3]表三汇总表!$D$10:$D$607)/10000</f>
        <v>831.62327</v>
      </c>
      <c r="G1043" s="25">
        <f t="shared" si="54"/>
        <v>0.437592995169088</v>
      </c>
      <c r="I1043" s="4"/>
    </row>
    <row r="1044" spans="1:9">
      <c r="A1044" s="26">
        <v>2150103</v>
      </c>
      <c r="B1044" s="26" t="s">
        <v>12</v>
      </c>
      <c r="C1044" s="28">
        <f t="shared" si="53"/>
        <v>7</v>
      </c>
      <c r="D1044" s="28" t="str">
        <f t="shared" si="55"/>
        <v>21501</v>
      </c>
      <c r="E1044" s="30">
        <v>0</v>
      </c>
      <c r="F1044" s="30">
        <f>SUMIF([3]表三汇总表!$A$10:$A$607,A1044,[3]表三汇总表!$D$10:$D$607)/10000</f>
        <v>0</v>
      </c>
      <c r="G1044" s="25" t="e">
        <f t="shared" si="54"/>
        <v>#DIV/0!</v>
      </c>
      <c r="I1044" s="4"/>
    </row>
    <row r="1045" spans="1:9">
      <c r="A1045" s="26">
        <v>2150104</v>
      </c>
      <c r="B1045" s="26" t="s">
        <v>788</v>
      </c>
      <c r="C1045" s="28">
        <f t="shared" si="53"/>
        <v>7</v>
      </c>
      <c r="D1045" s="28" t="str">
        <f t="shared" si="55"/>
        <v>21501</v>
      </c>
      <c r="E1045" s="30">
        <v>0</v>
      </c>
      <c r="F1045" s="30">
        <f>SUMIF([3]表三汇总表!$A$10:$A$607,A1045,[3]表三汇总表!$D$10:$D$607)/10000</f>
        <v>0</v>
      </c>
      <c r="G1045" s="25" t="e">
        <f t="shared" si="54"/>
        <v>#DIV/0!</v>
      </c>
      <c r="I1045" s="4"/>
    </row>
    <row r="1046" spans="1:9">
      <c r="A1046" s="26">
        <v>2150105</v>
      </c>
      <c r="B1046" s="26" t="s">
        <v>789</v>
      </c>
      <c r="C1046" s="28">
        <f t="shared" si="53"/>
        <v>7</v>
      </c>
      <c r="D1046" s="28" t="str">
        <f t="shared" si="55"/>
        <v>21501</v>
      </c>
      <c r="E1046" s="30">
        <v>0</v>
      </c>
      <c r="F1046" s="30">
        <f>SUMIF([3]表三汇总表!$A$10:$A$607,A1046,[3]表三汇总表!$D$10:$D$607)/10000</f>
        <v>0</v>
      </c>
      <c r="G1046" s="25" t="e">
        <f t="shared" si="54"/>
        <v>#DIV/0!</v>
      </c>
      <c r="I1046" s="4"/>
    </row>
    <row r="1047" spans="1:9">
      <c r="A1047" s="26">
        <v>2150106</v>
      </c>
      <c r="B1047" s="26" t="s">
        <v>790</v>
      </c>
      <c r="C1047" s="28">
        <f t="shared" si="53"/>
        <v>7</v>
      </c>
      <c r="D1047" s="28" t="str">
        <f t="shared" si="55"/>
        <v>21501</v>
      </c>
      <c r="E1047" s="30">
        <v>0</v>
      </c>
      <c r="F1047" s="30">
        <f>SUMIF([3]表三汇总表!$A$10:$A$607,A1047,[3]表三汇总表!$D$10:$D$607)/10000</f>
        <v>0</v>
      </c>
      <c r="G1047" s="25" t="e">
        <f t="shared" si="54"/>
        <v>#DIV/0!</v>
      </c>
      <c r="I1047" s="4"/>
    </row>
    <row r="1048" spans="1:9">
      <c r="A1048" s="26">
        <v>2150107</v>
      </c>
      <c r="B1048" s="26" t="s">
        <v>791</v>
      </c>
      <c r="C1048" s="28">
        <f t="shared" si="53"/>
        <v>7</v>
      </c>
      <c r="D1048" s="28" t="str">
        <f t="shared" si="55"/>
        <v>21501</v>
      </c>
      <c r="E1048" s="30">
        <v>0</v>
      </c>
      <c r="F1048" s="30">
        <f>SUMIF([3]表三汇总表!$A$10:$A$607,A1048,[3]表三汇总表!$D$10:$D$607)/10000</f>
        <v>0</v>
      </c>
      <c r="G1048" s="25" t="e">
        <f t="shared" si="54"/>
        <v>#DIV/0!</v>
      </c>
      <c r="I1048" s="4"/>
    </row>
    <row r="1049" spans="1:9">
      <c r="A1049" s="26">
        <v>2150108</v>
      </c>
      <c r="B1049" s="26" t="s">
        <v>792</v>
      </c>
      <c r="C1049" s="28">
        <f t="shared" si="53"/>
        <v>7</v>
      </c>
      <c r="D1049" s="28" t="str">
        <f t="shared" si="55"/>
        <v>21501</v>
      </c>
      <c r="E1049" s="30">
        <v>0</v>
      </c>
      <c r="F1049" s="30">
        <f>SUMIF([3]表三汇总表!$A$10:$A$607,A1049,[3]表三汇总表!$D$10:$D$607)/10000</f>
        <v>0</v>
      </c>
      <c r="G1049" s="25" t="e">
        <f t="shared" si="54"/>
        <v>#DIV/0!</v>
      </c>
      <c r="I1049" s="4"/>
    </row>
    <row r="1050" spans="1:9">
      <c r="A1050" s="26">
        <v>2150199</v>
      </c>
      <c r="B1050" s="26" t="s">
        <v>793</v>
      </c>
      <c r="C1050" s="28">
        <f t="shared" si="53"/>
        <v>7</v>
      </c>
      <c r="D1050" s="28" t="str">
        <f t="shared" si="55"/>
        <v>21501</v>
      </c>
      <c r="E1050" s="30">
        <v>0</v>
      </c>
      <c r="F1050" s="30">
        <f>SUMIF([3]表三汇总表!$A$10:$A$607,A1050,[3]表三汇总表!$D$10:$D$607)/10000</f>
        <v>0</v>
      </c>
      <c r="G1050" s="25" t="e">
        <f t="shared" si="54"/>
        <v>#DIV/0!</v>
      </c>
      <c r="I1050" s="4"/>
    </row>
    <row r="1051" spans="1:9">
      <c r="A1051" s="26">
        <v>21502</v>
      </c>
      <c r="B1051" s="27" t="s">
        <v>794</v>
      </c>
      <c r="C1051" s="28">
        <f t="shared" si="53"/>
        <v>5</v>
      </c>
      <c r="D1051" s="28" t="str">
        <f t="shared" si="55"/>
        <v/>
      </c>
      <c r="E1051" s="35">
        <v>0</v>
      </c>
      <c r="F1051" s="35">
        <f>SUM(F1052:F1066)</f>
        <v>0</v>
      </c>
      <c r="G1051" s="25" t="e">
        <f t="shared" si="54"/>
        <v>#DIV/0!</v>
      </c>
      <c r="I1051" s="4"/>
    </row>
    <row r="1052" spans="1:9">
      <c r="A1052" s="26">
        <v>2150201</v>
      </c>
      <c r="B1052" s="26" t="s">
        <v>10</v>
      </c>
      <c r="C1052" s="28">
        <f t="shared" si="53"/>
        <v>7</v>
      </c>
      <c r="D1052" s="28" t="str">
        <f t="shared" si="55"/>
        <v>21502</v>
      </c>
      <c r="E1052" s="30">
        <v>0</v>
      </c>
      <c r="F1052" s="30">
        <f>SUMIF([3]表三汇总表!$A$10:$A$607,A1052,[3]表三汇总表!$D$10:$D$607)/10000</f>
        <v>0</v>
      </c>
      <c r="G1052" s="25" t="e">
        <f t="shared" si="54"/>
        <v>#DIV/0!</v>
      </c>
      <c r="I1052" s="4"/>
    </row>
    <row r="1053" spans="1:9">
      <c r="A1053" s="26">
        <v>2150202</v>
      </c>
      <c r="B1053" s="26" t="s">
        <v>11</v>
      </c>
      <c r="C1053" s="28">
        <f t="shared" si="53"/>
        <v>7</v>
      </c>
      <c r="D1053" s="28" t="str">
        <f t="shared" si="55"/>
        <v>21502</v>
      </c>
      <c r="E1053" s="30">
        <v>0</v>
      </c>
      <c r="F1053" s="30">
        <f>SUMIF([3]表三汇总表!$A$10:$A$607,A1053,[3]表三汇总表!$D$10:$D$607)/10000</f>
        <v>0</v>
      </c>
      <c r="G1053" s="25" t="e">
        <f t="shared" si="54"/>
        <v>#DIV/0!</v>
      </c>
      <c r="I1053" s="4"/>
    </row>
    <row r="1054" spans="1:9">
      <c r="A1054" s="26">
        <v>2150203</v>
      </c>
      <c r="B1054" s="26" t="s">
        <v>12</v>
      </c>
      <c r="C1054" s="28">
        <f t="shared" si="53"/>
        <v>7</v>
      </c>
      <c r="D1054" s="28" t="str">
        <f t="shared" si="55"/>
        <v>21502</v>
      </c>
      <c r="E1054" s="30">
        <v>0</v>
      </c>
      <c r="F1054" s="30">
        <f>SUMIF([3]表三汇总表!$A$10:$A$607,A1054,[3]表三汇总表!$D$10:$D$607)/10000</f>
        <v>0</v>
      </c>
      <c r="G1054" s="25" t="e">
        <f t="shared" si="54"/>
        <v>#DIV/0!</v>
      </c>
      <c r="I1054" s="4"/>
    </row>
    <row r="1055" spans="1:9">
      <c r="A1055" s="26">
        <v>2150204</v>
      </c>
      <c r="B1055" s="26" t="s">
        <v>795</v>
      </c>
      <c r="C1055" s="28">
        <f t="shared" si="53"/>
        <v>7</v>
      </c>
      <c r="D1055" s="28" t="str">
        <f t="shared" si="55"/>
        <v>21502</v>
      </c>
      <c r="E1055" s="30">
        <v>0</v>
      </c>
      <c r="F1055" s="30">
        <f>SUMIF([3]表三汇总表!$A$10:$A$607,A1055,[3]表三汇总表!$D$10:$D$607)/10000</f>
        <v>0</v>
      </c>
      <c r="G1055" s="25" t="e">
        <f t="shared" si="54"/>
        <v>#DIV/0!</v>
      </c>
      <c r="I1055" s="4"/>
    </row>
    <row r="1056" spans="1:9">
      <c r="A1056" s="26">
        <v>2150205</v>
      </c>
      <c r="B1056" s="26" t="s">
        <v>796</v>
      </c>
      <c r="C1056" s="28">
        <f t="shared" si="53"/>
        <v>7</v>
      </c>
      <c r="D1056" s="28" t="str">
        <f t="shared" si="55"/>
        <v>21502</v>
      </c>
      <c r="E1056" s="30">
        <v>0</v>
      </c>
      <c r="F1056" s="30">
        <f>SUMIF([3]表三汇总表!$A$10:$A$607,A1056,[3]表三汇总表!$D$10:$D$607)/10000</f>
        <v>0</v>
      </c>
      <c r="G1056" s="25" t="e">
        <f t="shared" si="54"/>
        <v>#DIV/0!</v>
      </c>
      <c r="I1056" s="4"/>
    </row>
    <row r="1057" spans="1:9">
      <c r="A1057" s="26">
        <v>2150206</v>
      </c>
      <c r="B1057" s="26" t="s">
        <v>797</v>
      </c>
      <c r="C1057" s="28">
        <f t="shared" si="53"/>
        <v>7</v>
      </c>
      <c r="D1057" s="28" t="str">
        <f t="shared" si="55"/>
        <v>21502</v>
      </c>
      <c r="E1057" s="30">
        <v>0</v>
      </c>
      <c r="F1057" s="30">
        <f>SUMIF([3]表三汇总表!$A$10:$A$607,A1057,[3]表三汇总表!$D$10:$D$607)/10000</f>
        <v>0</v>
      </c>
      <c r="G1057" s="25" t="e">
        <f t="shared" si="54"/>
        <v>#DIV/0!</v>
      </c>
      <c r="I1057" s="4"/>
    </row>
    <row r="1058" spans="1:9">
      <c r="A1058" s="26">
        <v>2150207</v>
      </c>
      <c r="B1058" s="26" t="s">
        <v>798</v>
      </c>
      <c r="C1058" s="28">
        <f t="shared" si="53"/>
        <v>7</v>
      </c>
      <c r="D1058" s="28" t="str">
        <f t="shared" si="55"/>
        <v>21502</v>
      </c>
      <c r="E1058" s="30">
        <v>0</v>
      </c>
      <c r="F1058" s="30">
        <f>SUMIF([3]表三汇总表!$A$10:$A$607,A1058,[3]表三汇总表!$D$10:$D$607)/10000</f>
        <v>0</v>
      </c>
      <c r="G1058" s="25" t="e">
        <f t="shared" si="54"/>
        <v>#DIV/0!</v>
      </c>
      <c r="I1058" s="4"/>
    </row>
    <row r="1059" spans="1:9">
      <c r="A1059" s="26">
        <v>2150208</v>
      </c>
      <c r="B1059" s="26" t="s">
        <v>799</v>
      </c>
      <c r="C1059" s="28">
        <f t="shared" si="53"/>
        <v>7</v>
      </c>
      <c r="D1059" s="28" t="str">
        <f t="shared" si="55"/>
        <v>21502</v>
      </c>
      <c r="E1059" s="30">
        <v>0</v>
      </c>
      <c r="F1059" s="30">
        <f>SUMIF([3]表三汇总表!$A$10:$A$607,A1059,[3]表三汇总表!$D$10:$D$607)/10000</f>
        <v>0</v>
      </c>
      <c r="G1059" s="25" t="e">
        <f t="shared" si="54"/>
        <v>#DIV/0!</v>
      </c>
      <c r="I1059" s="4"/>
    </row>
    <row r="1060" spans="1:9">
      <c r="A1060" s="26">
        <v>2150209</v>
      </c>
      <c r="B1060" s="26" t="s">
        <v>800</v>
      </c>
      <c r="C1060" s="28">
        <f t="shared" si="53"/>
        <v>7</v>
      </c>
      <c r="D1060" s="28" t="str">
        <f t="shared" si="55"/>
        <v>21502</v>
      </c>
      <c r="E1060" s="30">
        <v>0</v>
      </c>
      <c r="F1060" s="30">
        <f>SUMIF([3]表三汇总表!$A$10:$A$607,A1060,[3]表三汇总表!$D$10:$D$607)/10000</f>
        <v>0</v>
      </c>
      <c r="G1060" s="25" t="e">
        <f t="shared" si="54"/>
        <v>#DIV/0!</v>
      </c>
      <c r="I1060" s="4"/>
    </row>
    <row r="1061" spans="1:9">
      <c r="A1061" s="26">
        <v>2150210</v>
      </c>
      <c r="B1061" s="26" t="s">
        <v>801</v>
      </c>
      <c r="C1061" s="28">
        <f t="shared" si="53"/>
        <v>7</v>
      </c>
      <c r="D1061" s="28" t="str">
        <f t="shared" si="55"/>
        <v>21502</v>
      </c>
      <c r="E1061" s="30">
        <v>0</v>
      </c>
      <c r="F1061" s="30">
        <f>SUMIF([3]表三汇总表!$A$10:$A$607,A1061,[3]表三汇总表!$D$10:$D$607)/10000</f>
        <v>0</v>
      </c>
      <c r="G1061" s="25" t="e">
        <f t="shared" si="54"/>
        <v>#DIV/0!</v>
      </c>
      <c r="I1061" s="4"/>
    </row>
    <row r="1062" spans="1:9">
      <c r="A1062" s="26">
        <v>2150212</v>
      </c>
      <c r="B1062" s="26" t="s">
        <v>802</v>
      </c>
      <c r="C1062" s="28">
        <f t="shared" si="53"/>
        <v>7</v>
      </c>
      <c r="D1062" s="28" t="str">
        <f t="shared" si="55"/>
        <v>21502</v>
      </c>
      <c r="E1062" s="30">
        <v>0</v>
      </c>
      <c r="F1062" s="30">
        <f>SUMIF([3]表三汇总表!$A$10:$A$607,A1062,[3]表三汇总表!$D$10:$D$607)/10000</f>
        <v>0</v>
      </c>
      <c r="G1062" s="25" t="e">
        <f t="shared" si="54"/>
        <v>#DIV/0!</v>
      </c>
      <c r="I1062" s="4"/>
    </row>
    <row r="1063" spans="1:9">
      <c r="A1063" s="26">
        <v>2150213</v>
      </c>
      <c r="B1063" s="26" t="s">
        <v>803</v>
      </c>
      <c r="C1063" s="28">
        <f t="shared" si="53"/>
        <v>7</v>
      </c>
      <c r="D1063" s="28" t="str">
        <f t="shared" si="55"/>
        <v>21502</v>
      </c>
      <c r="E1063" s="30">
        <v>0</v>
      </c>
      <c r="F1063" s="30">
        <f>SUMIF([3]表三汇总表!$A$10:$A$607,A1063,[3]表三汇总表!$D$10:$D$607)/10000</f>
        <v>0</v>
      </c>
      <c r="G1063" s="25" t="e">
        <f t="shared" si="54"/>
        <v>#DIV/0!</v>
      </c>
      <c r="I1063" s="4"/>
    </row>
    <row r="1064" spans="1:9">
      <c r="A1064" s="26">
        <v>2150214</v>
      </c>
      <c r="B1064" s="26" t="s">
        <v>804</v>
      </c>
      <c r="C1064" s="28">
        <f t="shared" si="53"/>
        <v>7</v>
      </c>
      <c r="D1064" s="28" t="str">
        <f t="shared" si="55"/>
        <v>21502</v>
      </c>
      <c r="E1064" s="30">
        <v>0</v>
      </c>
      <c r="F1064" s="30">
        <f>SUMIF([3]表三汇总表!$A$10:$A$607,A1064,[3]表三汇总表!$D$10:$D$607)/10000</f>
        <v>0</v>
      </c>
      <c r="G1064" s="25" t="e">
        <f t="shared" si="54"/>
        <v>#DIV/0!</v>
      </c>
      <c r="I1064" s="4"/>
    </row>
    <row r="1065" spans="1:9">
      <c r="A1065" s="26">
        <v>2150215</v>
      </c>
      <c r="B1065" s="26" t="s">
        <v>805</v>
      </c>
      <c r="C1065" s="28">
        <f t="shared" si="53"/>
        <v>7</v>
      </c>
      <c r="D1065" s="28" t="str">
        <f t="shared" si="55"/>
        <v>21502</v>
      </c>
      <c r="E1065" s="30">
        <v>0</v>
      </c>
      <c r="F1065" s="30">
        <f>SUMIF([3]表三汇总表!$A$10:$A$607,A1065,[3]表三汇总表!$D$10:$D$607)/10000</f>
        <v>0</v>
      </c>
      <c r="G1065" s="25" t="e">
        <f t="shared" si="54"/>
        <v>#DIV/0!</v>
      </c>
      <c r="I1065" s="4"/>
    </row>
    <row r="1066" spans="1:9">
      <c r="A1066" s="26">
        <v>2150299</v>
      </c>
      <c r="B1066" s="26" t="s">
        <v>806</v>
      </c>
      <c r="C1066" s="28">
        <f t="shared" si="53"/>
        <v>7</v>
      </c>
      <c r="D1066" s="28" t="str">
        <f t="shared" si="55"/>
        <v>21502</v>
      </c>
      <c r="E1066" s="30">
        <v>0</v>
      </c>
      <c r="F1066" s="30">
        <f>SUMIF([3]表三汇总表!$A$10:$A$607,A1066,[3]表三汇总表!$D$10:$D$607)/10000</f>
        <v>0</v>
      </c>
      <c r="G1066" s="25" t="e">
        <f t="shared" si="54"/>
        <v>#DIV/0!</v>
      </c>
      <c r="I1066" s="4"/>
    </row>
    <row r="1067" spans="1:9">
      <c r="A1067" s="26">
        <v>21503</v>
      </c>
      <c r="B1067" s="27" t="s">
        <v>807</v>
      </c>
      <c r="C1067" s="28">
        <f t="shared" si="53"/>
        <v>5</v>
      </c>
      <c r="D1067" s="28" t="str">
        <f t="shared" si="55"/>
        <v/>
      </c>
      <c r="E1067" s="35">
        <v>0</v>
      </c>
      <c r="F1067" s="35">
        <f>SUM(F1068:F1071)</f>
        <v>0</v>
      </c>
      <c r="G1067" s="25" t="e">
        <f t="shared" si="54"/>
        <v>#DIV/0!</v>
      </c>
      <c r="I1067" s="4"/>
    </row>
    <row r="1068" spans="1:9">
      <c r="A1068" s="26">
        <v>2150301</v>
      </c>
      <c r="B1068" s="26" t="s">
        <v>10</v>
      </c>
      <c r="C1068" s="28">
        <f t="shared" si="53"/>
        <v>7</v>
      </c>
      <c r="D1068" s="28" t="str">
        <f t="shared" si="55"/>
        <v>21503</v>
      </c>
      <c r="E1068" s="30">
        <v>0</v>
      </c>
      <c r="F1068" s="30">
        <f>SUMIF([3]表三汇总表!$A$10:$A$607,A1068,[3]表三汇总表!$D$10:$D$607)/10000</f>
        <v>0</v>
      </c>
      <c r="G1068" s="25" t="e">
        <f t="shared" si="54"/>
        <v>#DIV/0!</v>
      </c>
      <c r="I1068" s="4"/>
    </row>
    <row r="1069" spans="1:9">
      <c r="A1069" s="26">
        <v>2150302</v>
      </c>
      <c r="B1069" s="26" t="s">
        <v>11</v>
      </c>
      <c r="C1069" s="28">
        <f t="shared" si="53"/>
        <v>7</v>
      </c>
      <c r="D1069" s="28" t="str">
        <f t="shared" si="55"/>
        <v>21503</v>
      </c>
      <c r="E1069" s="30">
        <v>0</v>
      </c>
      <c r="F1069" s="30">
        <f>SUMIF([3]表三汇总表!$A$10:$A$607,A1069,[3]表三汇总表!$D$10:$D$607)/10000</f>
        <v>0</v>
      </c>
      <c r="G1069" s="25" t="e">
        <f t="shared" si="54"/>
        <v>#DIV/0!</v>
      </c>
      <c r="I1069" s="4"/>
    </row>
    <row r="1070" spans="1:9">
      <c r="A1070" s="26">
        <v>2150303</v>
      </c>
      <c r="B1070" s="26" t="s">
        <v>12</v>
      </c>
      <c r="C1070" s="28">
        <f t="shared" si="53"/>
        <v>7</v>
      </c>
      <c r="D1070" s="28" t="str">
        <f t="shared" si="55"/>
        <v>21503</v>
      </c>
      <c r="E1070" s="30">
        <v>0</v>
      </c>
      <c r="F1070" s="30">
        <f>SUMIF([3]表三汇总表!$A$10:$A$607,A1070,[3]表三汇总表!$D$10:$D$607)/10000</f>
        <v>0</v>
      </c>
      <c r="G1070" s="25" t="e">
        <f t="shared" si="54"/>
        <v>#DIV/0!</v>
      </c>
      <c r="I1070" s="4"/>
    </row>
    <row r="1071" spans="1:9">
      <c r="A1071" s="26">
        <v>2150399</v>
      </c>
      <c r="B1071" s="26" t="s">
        <v>808</v>
      </c>
      <c r="C1071" s="28">
        <f t="shared" si="53"/>
        <v>7</v>
      </c>
      <c r="D1071" s="28" t="str">
        <f t="shared" si="55"/>
        <v>21503</v>
      </c>
      <c r="E1071" s="30">
        <v>0</v>
      </c>
      <c r="F1071" s="30">
        <f>SUMIF([3]表三汇总表!$A$10:$A$607,A1071,[3]表三汇总表!$D$10:$D$607)/10000</f>
        <v>0</v>
      </c>
      <c r="G1071" s="25" t="e">
        <f t="shared" si="54"/>
        <v>#DIV/0!</v>
      </c>
      <c r="I1071" s="4"/>
    </row>
    <row r="1072" spans="1:9">
      <c r="A1072" s="26">
        <v>21505</v>
      </c>
      <c r="B1072" s="27" t="s">
        <v>809</v>
      </c>
      <c r="C1072" s="28">
        <f t="shared" si="53"/>
        <v>5</v>
      </c>
      <c r="D1072" s="28" t="str">
        <f t="shared" si="55"/>
        <v/>
      </c>
      <c r="E1072" s="35">
        <v>0</v>
      </c>
      <c r="F1072" s="35">
        <f>SUM(F1073:F1082)</f>
        <v>0</v>
      </c>
      <c r="G1072" s="25" t="e">
        <f t="shared" si="54"/>
        <v>#DIV/0!</v>
      </c>
      <c r="I1072" s="4"/>
    </row>
    <row r="1073" spans="1:9">
      <c r="A1073" s="26">
        <v>2150501</v>
      </c>
      <c r="B1073" s="26" t="s">
        <v>10</v>
      </c>
      <c r="C1073" s="28">
        <f t="shared" si="53"/>
        <v>7</v>
      </c>
      <c r="D1073" s="28" t="str">
        <f t="shared" si="55"/>
        <v>21505</v>
      </c>
      <c r="E1073" s="30">
        <v>0</v>
      </c>
      <c r="F1073" s="30">
        <f>SUMIF([3]表三汇总表!$A$10:$A$607,A1073,[3]表三汇总表!$D$10:$D$607)/10000</f>
        <v>0</v>
      </c>
      <c r="G1073" s="25" t="e">
        <f t="shared" si="54"/>
        <v>#DIV/0!</v>
      </c>
      <c r="I1073" s="4"/>
    </row>
    <row r="1074" spans="1:9">
      <c r="A1074" s="26">
        <v>2150502</v>
      </c>
      <c r="B1074" s="26" t="s">
        <v>11</v>
      </c>
      <c r="C1074" s="28">
        <f t="shared" si="53"/>
        <v>7</v>
      </c>
      <c r="D1074" s="28" t="str">
        <f t="shared" si="55"/>
        <v>21505</v>
      </c>
      <c r="E1074" s="30">
        <v>0</v>
      </c>
      <c r="F1074" s="30">
        <f>SUMIF([3]表三汇总表!$A$10:$A$607,A1074,[3]表三汇总表!$D$10:$D$607)/10000</f>
        <v>0</v>
      </c>
      <c r="G1074" s="25" t="e">
        <f t="shared" si="54"/>
        <v>#DIV/0!</v>
      </c>
      <c r="I1074" s="4"/>
    </row>
    <row r="1075" spans="1:9">
      <c r="A1075" s="26">
        <v>2150503</v>
      </c>
      <c r="B1075" s="26" t="s">
        <v>12</v>
      </c>
      <c r="C1075" s="28">
        <f t="shared" si="53"/>
        <v>7</v>
      </c>
      <c r="D1075" s="28" t="str">
        <f t="shared" si="55"/>
        <v>21505</v>
      </c>
      <c r="E1075" s="30">
        <v>0</v>
      </c>
      <c r="F1075" s="30">
        <f>SUMIF([3]表三汇总表!$A$10:$A$607,A1075,[3]表三汇总表!$D$10:$D$607)/10000</f>
        <v>0</v>
      </c>
      <c r="G1075" s="25" t="e">
        <f t="shared" si="54"/>
        <v>#DIV/0!</v>
      </c>
      <c r="I1075" s="4"/>
    </row>
    <row r="1076" spans="1:9">
      <c r="A1076" s="26">
        <v>2150505</v>
      </c>
      <c r="B1076" s="26" t="s">
        <v>810</v>
      </c>
      <c r="C1076" s="28">
        <f t="shared" si="53"/>
        <v>7</v>
      </c>
      <c r="D1076" s="28" t="str">
        <f t="shared" si="55"/>
        <v>21505</v>
      </c>
      <c r="E1076" s="30">
        <v>0</v>
      </c>
      <c r="F1076" s="30">
        <f>SUMIF([3]表三汇总表!$A$10:$A$607,A1076,[3]表三汇总表!$D$10:$D$607)/10000</f>
        <v>0</v>
      </c>
      <c r="G1076" s="25" t="e">
        <f t="shared" si="54"/>
        <v>#DIV/0!</v>
      </c>
      <c r="I1076" s="4"/>
    </row>
    <row r="1077" spans="1:9">
      <c r="A1077" s="26">
        <v>2150507</v>
      </c>
      <c r="B1077" s="26" t="s">
        <v>811</v>
      </c>
      <c r="C1077" s="28">
        <f t="shared" si="53"/>
        <v>7</v>
      </c>
      <c r="D1077" s="28" t="str">
        <f t="shared" si="55"/>
        <v>21505</v>
      </c>
      <c r="E1077" s="30">
        <v>0</v>
      </c>
      <c r="F1077" s="30">
        <f>SUMIF([3]表三汇总表!$A$10:$A$607,A1077,[3]表三汇总表!$D$10:$D$607)/10000</f>
        <v>0</v>
      </c>
      <c r="G1077" s="25" t="e">
        <f t="shared" si="54"/>
        <v>#DIV/0!</v>
      </c>
      <c r="I1077" s="4"/>
    </row>
    <row r="1078" spans="1:9">
      <c r="A1078" s="26">
        <v>2150508</v>
      </c>
      <c r="B1078" s="26" t="s">
        <v>812</v>
      </c>
      <c r="C1078" s="28">
        <f t="shared" si="53"/>
        <v>7</v>
      </c>
      <c r="D1078" s="28" t="str">
        <f t="shared" si="55"/>
        <v>21505</v>
      </c>
      <c r="E1078" s="30">
        <v>0</v>
      </c>
      <c r="F1078" s="30">
        <f>SUMIF([3]表三汇总表!$A$10:$A$607,A1078,[3]表三汇总表!$D$10:$D$607)/10000</f>
        <v>0</v>
      </c>
      <c r="G1078" s="25" t="e">
        <f t="shared" si="54"/>
        <v>#DIV/0!</v>
      </c>
      <c r="I1078" s="4"/>
    </row>
    <row r="1079" spans="1:9">
      <c r="A1079" s="26">
        <v>2150516</v>
      </c>
      <c r="B1079" s="26" t="s">
        <v>813</v>
      </c>
      <c r="C1079" s="28">
        <f t="shared" si="53"/>
        <v>7</v>
      </c>
      <c r="D1079" s="28" t="str">
        <f t="shared" si="55"/>
        <v>21505</v>
      </c>
      <c r="E1079" s="30">
        <v>0</v>
      </c>
      <c r="F1079" s="30">
        <f>SUMIF([3]表三汇总表!$A$10:$A$607,A1079,[3]表三汇总表!$D$10:$D$607)/10000</f>
        <v>0</v>
      </c>
      <c r="G1079" s="25" t="e">
        <f t="shared" si="54"/>
        <v>#DIV/0!</v>
      </c>
      <c r="I1079" s="4"/>
    </row>
    <row r="1080" spans="1:9">
      <c r="A1080" s="26">
        <v>2150517</v>
      </c>
      <c r="B1080" s="26" t="s">
        <v>814</v>
      </c>
      <c r="C1080" s="28">
        <f t="shared" si="53"/>
        <v>7</v>
      </c>
      <c r="D1080" s="28" t="str">
        <f t="shared" si="55"/>
        <v>21505</v>
      </c>
      <c r="E1080" s="30">
        <v>0</v>
      </c>
      <c r="F1080" s="30">
        <f>SUMIF([3]表三汇总表!$A$10:$A$607,A1080,[3]表三汇总表!$D$10:$D$607)/10000</f>
        <v>0</v>
      </c>
      <c r="G1080" s="25" t="e">
        <f t="shared" si="54"/>
        <v>#DIV/0!</v>
      </c>
      <c r="I1080" s="4"/>
    </row>
    <row r="1081" spans="1:9">
      <c r="A1081" s="26">
        <v>2150550</v>
      </c>
      <c r="B1081" s="26" t="s">
        <v>19</v>
      </c>
      <c r="C1081" s="28">
        <f t="shared" si="53"/>
        <v>7</v>
      </c>
      <c r="D1081" s="28" t="str">
        <f t="shared" si="55"/>
        <v>21505</v>
      </c>
      <c r="E1081" s="30">
        <v>0</v>
      </c>
      <c r="F1081" s="30">
        <f>SUMIF([3]表三汇总表!$A$10:$A$607,A1081,[3]表三汇总表!$D$10:$D$607)/10000</f>
        <v>0</v>
      </c>
      <c r="G1081" s="25" t="e">
        <f t="shared" si="54"/>
        <v>#DIV/0!</v>
      </c>
      <c r="I1081" s="4"/>
    </row>
    <row r="1082" spans="1:9">
      <c r="A1082" s="26">
        <v>2150599</v>
      </c>
      <c r="B1082" s="26" t="s">
        <v>815</v>
      </c>
      <c r="C1082" s="28">
        <f t="shared" si="53"/>
        <v>7</v>
      </c>
      <c r="D1082" s="28" t="str">
        <f t="shared" si="55"/>
        <v>21505</v>
      </c>
      <c r="E1082" s="30">
        <v>0</v>
      </c>
      <c r="F1082" s="30">
        <f>SUMIF([3]表三汇总表!$A$10:$A$607,A1082,[3]表三汇总表!$D$10:$D$607)/10000</f>
        <v>0</v>
      </c>
      <c r="G1082" s="25" t="e">
        <f t="shared" si="54"/>
        <v>#DIV/0!</v>
      </c>
      <c r="I1082" s="4"/>
    </row>
    <row r="1083" spans="1:9">
      <c r="A1083" s="26">
        <v>21507</v>
      </c>
      <c r="B1083" s="27" t="s">
        <v>816</v>
      </c>
      <c r="C1083" s="28">
        <f t="shared" si="53"/>
        <v>5</v>
      </c>
      <c r="D1083" s="28" t="str">
        <f t="shared" si="55"/>
        <v/>
      </c>
      <c r="E1083" s="35">
        <v>0</v>
      </c>
      <c r="F1083" s="35">
        <f>SUM(F1084:F1089)</f>
        <v>0</v>
      </c>
      <c r="G1083" s="25" t="e">
        <f t="shared" si="54"/>
        <v>#DIV/0!</v>
      </c>
      <c r="I1083" s="4"/>
    </row>
    <row r="1084" spans="1:9">
      <c r="A1084" s="26">
        <v>2150701</v>
      </c>
      <c r="B1084" s="26" t="s">
        <v>10</v>
      </c>
      <c r="C1084" s="28">
        <f t="shared" si="53"/>
        <v>7</v>
      </c>
      <c r="D1084" s="28" t="str">
        <f t="shared" si="55"/>
        <v>21507</v>
      </c>
      <c r="E1084" s="30">
        <v>0</v>
      </c>
      <c r="F1084" s="30">
        <f>SUMIF([3]表三汇总表!$A$10:$A$607,A1084,[3]表三汇总表!$D$10:$D$607)/10000</f>
        <v>0</v>
      </c>
      <c r="G1084" s="25" t="e">
        <f t="shared" si="54"/>
        <v>#DIV/0!</v>
      </c>
      <c r="I1084" s="4"/>
    </row>
    <row r="1085" spans="1:9">
      <c r="A1085" s="26">
        <v>2150702</v>
      </c>
      <c r="B1085" s="26" t="s">
        <v>11</v>
      </c>
      <c r="C1085" s="28">
        <f t="shared" si="53"/>
        <v>7</v>
      </c>
      <c r="D1085" s="28" t="str">
        <f t="shared" si="55"/>
        <v>21507</v>
      </c>
      <c r="E1085" s="30">
        <v>0</v>
      </c>
      <c r="F1085" s="30">
        <f>SUMIF([3]表三汇总表!$A$10:$A$607,A1085,[3]表三汇总表!$D$10:$D$607)/10000</f>
        <v>0</v>
      </c>
      <c r="G1085" s="25" t="e">
        <f t="shared" si="54"/>
        <v>#DIV/0!</v>
      </c>
      <c r="I1085" s="4"/>
    </row>
    <row r="1086" spans="1:9">
      <c r="A1086" s="26">
        <v>2150703</v>
      </c>
      <c r="B1086" s="26" t="s">
        <v>12</v>
      </c>
      <c r="C1086" s="28">
        <f t="shared" si="53"/>
        <v>7</v>
      </c>
      <c r="D1086" s="28" t="str">
        <f t="shared" si="55"/>
        <v>21507</v>
      </c>
      <c r="E1086" s="30">
        <v>0</v>
      </c>
      <c r="F1086" s="30">
        <f>SUMIF([3]表三汇总表!$A$10:$A$607,A1086,[3]表三汇总表!$D$10:$D$607)/10000</f>
        <v>0</v>
      </c>
      <c r="G1086" s="25" t="e">
        <f t="shared" si="54"/>
        <v>#DIV/0!</v>
      </c>
      <c r="I1086" s="4"/>
    </row>
    <row r="1087" spans="1:9">
      <c r="A1087" s="26">
        <v>2150704</v>
      </c>
      <c r="B1087" s="26" t="s">
        <v>817</v>
      </c>
      <c r="C1087" s="28">
        <f t="shared" si="53"/>
        <v>7</v>
      </c>
      <c r="D1087" s="28" t="str">
        <f t="shared" si="55"/>
        <v>21507</v>
      </c>
      <c r="E1087" s="30">
        <v>0</v>
      </c>
      <c r="F1087" s="30">
        <f>SUMIF([3]表三汇总表!$A$10:$A$607,A1087,[3]表三汇总表!$D$10:$D$607)/10000</f>
        <v>0</v>
      </c>
      <c r="G1087" s="25" t="e">
        <f t="shared" si="54"/>
        <v>#DIV/0!</v>
      </c>
      <c r="I1087" s="4"/>
    </row>
    <row r="1088" spans="1:9">
      <c r="A1088" s="26">
        <v>2150705</v>
      </c>
      <c r="B1088" s="26" t="s">
        <v>818</v>
      </c>
      <c r="C1088" s="28">
        <f t="shared" si="53"/>
        <v>7</v>
      </c>
      <c r="D1088" s="28" t="str">
        <f t="shared" si="55"/>
        <v>21507</v>
      </c>
      <c r="E1088" s="30">
        <v>0</v>
      </c>
      <c r="F1088" s="30">
        <f>SUMIF([3]表三汇总表!$A$10:$A$607,A1088,[3]表三汇总表!$D$10:$D$607)/10000</f>
        <v>0</v>
      </c>
      <c r="G1088" s="25" t="e">
        <f t="shared" si="54"/>
        <v>#DIV/0!</v>
      </c>
      <c r="I1088" s="4"/>
    </row>
    <row r="1089" spans="1:9">
      <c r="A1089" s="26">
        <v>2150799</v>
      </c>
      <c r="B1089" s="26" t="s">
        <v>819</v>
      </c>
      <c r="C1089" s="28">
        <f t="shared" si="53"/>
        <v>7</v>
      </c>
      <c r="D1089" s="28" t="str">
        <f t="shared" si="55"/>
        <v>21507</v>
      </c>
      <c r="E1089" s="30">
        <v>0</v>
      </c>
      <c r="F1089" s="30">
        <f>SUMIF([3]表三汇总表!$A$10:$A$607,A1089,[3]表三汇总表!$D$10:$D$607)/10000</f>
        <v>0</v>
      </c>
      <c r="G1089" s="25" t="e">
        <f t="shared" si="54"/>
        <v>#DIV/0!</v>
      </c>
      <c r="I1089" s="4"/>
    </row>
    <row r="1090" spans="1:9">
      <c r="A1090" s="26">
        <v>21508</v>
      </c>
      <c r="B1090" s="27" t="s">
        <v>820</v>
      </c>
      <c r="C1090" s="28">
        <f t="shared" si="53"/>
        <v>5</v>
      </c>
      <c r="D1090" s="28" t="str">
        <f t="shared" si="55"/>
        <v/>
      </c>
      <c r="E1090" s="35">
        <v>15000</v>
      </c>
      <c r="F1090" s="35">
        <f>SUM(F1091:F1097)</f>
        <v>0</v>
      </c>
      <c r="G1090" s="25">
        <f t="shared" si="54"/>
        <v>-100</v>
      </c>
      <c r="I1090" s="4"/>
    </row>
    <row r="1091" spans="1:9">
      <c r="A1091" s="26">
        <v>2150801</v>
      </c>
      <c r="B1091" s="26" t="s">
        <v>10</v>
      </c>
      <c r="C1091" s="28">
        <f t="shared" si="53"/>
        <v>7</v>
      </c>
      <c r="D1091" s="28" t="str">
        <f t="shared" si="55"/>
        <v>21508</v>
      </c>
      <c r="E1091" s="30">
        <v>0</v>
      </c>
      <c r="F1091" s="30">
        <f>SUMIF([3]表三汇总表!$A$10:$A$607,A1091,[3]表三汇总表!$D$10:$D$607)/10000</f>
        <v>0</v>
      </c>
      <c r="G1091" s="25" t="e">
        <f t="shared" si="54"/>
        <v>#DIV/0!</v>
      </c>
      <c r="I1091" s="4"/>
    </row>
    <row r="1092" spans="1:9">
      <c r="A1092" s="26">
        <v>2150802</v>
      </c>
      <c r="B1092" s="26" t="s">
        <v>11</v>
      </c>
      <c r="C1092" s="28">
        <f t="shared" si="53"/>
        <v>7</v>
      </c>
      <c r="D1092" s="28" t="str">
        <f t="shared" si="55"/>
        <v>21508</v>
      </c>
      <c r="E1092" s="30">
        <v>0</v>
      </c>
      <c r="F1092" s="30">
        <f>SUMIF([3]表三汇总表!$A$10:$A$607,A1092,[3]表三汇总表!$D$10:$D$607)/10000</f>
        <v>0</v>
      </c>
      <c r="G1092" s="25" t="e">
        <f t="shared" si="54"/>
        <v>#DIV/0!</v>
      </c>
      <c r="I1092" s="4"/>
    </row>
    <row r="1093" spans="1:9">
      <c r="A1093" s="26">
        <v>2150803</v>
      </c>
      <c r="B1093" s="26" t="s">
        <v>12</v>
      </c>
      <c r="C1093" s="28">
        <f t="shared" si="53"/>
        <v>7</v>
      </c>
      <c r="D1093" s="28" t="str">
        <f t="shared" si="55"/>
        <v>21508</v>
      </c>
      <c r="E1093" s="30">
        <v>0</v>
      </c>
      <c r="F1093" s="30">
        <f>SUMIF([3]表三汇总表!$A$10:$A$607,A1093,[3]表三汇总表!$D$10:$D$607)/10000</f>
        <v>0</v>
      </c>
      <c r="G1093" s="25" t="e">
        <f t="shared" si="54"/>
        <v>#DIV/0!</v>
      </c>
      <c r="I1093" s="4"/>
    </row>
    <row r="1094" spans="1:9">
      <c r="A1094" s="26">
        <v>2150804</v>
      </c>
      <c r="B1094" s="26" t="s">
        <v>821</v>
      </c>
      <c r="C1094" s="28">
        <f t="shared" ref="C1094:C1157" si="56">LEN(A1094)</f>
        <v>7</v>
      </c>
      <c r="D1094" s="28" t="str">
        <f t="shared" si="55"/>
        <v>21508</v>
      </c>
      <c r="E1094" s="30">
        <v>0</v>
      </c>
      <c r="F1094" s="30">
        <f>SUMIF([3]表三汇总表!$A$10:$A$607,A1094,[3]表三汇总表!$D$10:$D$607)/10000</f>
        <v>0</v>
      </c>
      <c r="G1094" s="25" t="e">
        <f t="shared" si="54"/>
        <v>#DIV/0!</v>
      </c>
      <c r="I1094" s="4"/>
    </row>
    <row r="1095" spans="1:9">
      <c r="A1095" s="26">
        <v>2150805</v>
      </c>
      <c r="B1095" s="26" t="s">
        <v>822</v>
      </c>
      <c r="C1095" s="28">
        <f t="shared" si="56"/>
        <v>7</v>
      </c>
      <c r="D1095" s="28" t="str">
        <f t="shared" si="55"/>
        <v>21508</v>
      </c>
      <c r="E1095" s="30">
        <v>0</v>
      </c>
      <c r="F1095" s="30">
        <f>SUMIF([3]表三汇总表!$A$10:$A$607,A1095,[3]表三汇总表!$D$10:$D$607)/10000</f>
        <v>0</v>
      </c>
      <c r="G1095" s="25" t="e">
        <f t="shared" ref="G1095:G1158" si="57">(F1095-E1095)/E1095*100</f>
        <v>#DIV/0!</v>
      </c>
      <c r="I1095" s="4"/>
    </row>
    <row r="1096" spans="1:9">
      <c r="A1096" s="26">
        <v>2150806</v>
      </c>
      <c r="B1096" s="26" t="s">
        <v>823</v>
      </c>
      <c r="C1096" s="28">
        <f t="shared" si="56"/>
        <v>7</v>
      </c>
      <c r="D1096" s="28" t="str">
        <f t="shared" si="55"/>
        <v>21508</v>
      </c>
      <c r="E1096" s="30">
        <v>0</v>
      </c>
      <c r="F1096" s="30">
        <f>SUMIF([3]表三汇总表!$A$10:$A$607,A1096,[3]表三汇总表!$D$10:$D$607)/10000</f>
        <v>0</v>
      </c>
      <c r="G1096" s="25" t="e">
        <f t="shared" si="57"/>
        <v>#DIV/0!</v>
      </c>
      <c r="I1096" s="4"/>
    </row>
    <row r="1097" spans="1:9">
      <c r="A1097" s="26">
        <v>2150899</v>
      </c>
      <c r="B1097" s="26" t="s">
        <v>824</v>
      </c>
      <c r="C1097" s="28">
        <f t="shared" si="56"/>
        <v>7</v>
      </c>
      <c r="D1097" s="28" t="str">
        <f t="shared" si="55"/>
        <v>21508</v>
      </c>
      <c r="E1097" s="30">
        <v>15000</v>
      </c>
      <c r="F1097" s="30">
        <f>SUMIF([3]表三汇总表!$A$10:$A$607,A1097,[3]表三汇总表!$D$10:$D$607)/10000</f>
        <v>0</v>
      </c>
      <c r="G1097" s="25">
        <f t="shared" si="57"/>
        <v>-100</v>
      </c>
      <c r="I1097" s="4"/>
    </row>
    <row r="1098" spans="1:9">
      <c r="A1098" s="26">
        <v>21599</v>
      </c>
      <c r="B1098" s="27" t="s">
        <v>825</v>
      </c>
      <c r="C1098" s="28">
        <f t="shared" si="56"/>
        <v>5</v>
      </c>
      <c r="D1098" s="28" t="str">
        <f t="shared" si="55"/>
        <v/>
      </c>
      <c r="E1098" s="35">
        <v>0</v>
      </c>
      <c r="F1098" s="35">
        <f>SUM(F1099:F1103)</f>
        <v>3000</v>
      </c>
      <c r="G1098" s="25" t="e">
        <f t="shared" si="57"/>
        <v>#DIV/0!</v>
      </c>
      <c r="I1098" s="4"/>
    </row>
    <row r="1099" spans="1:9">
      <c r="A1099" s="26">
        <v>2159901</v>
      </c>
      <c r="B1099" s="26" t="s">
        <v>826</v>
      </c>
      <c r="C1099" s="28">
        <f t="shared" si="56"/>
        <v>7</v>
      </c>
      <c r="D1099" s="28" t="str">
        <f t="shared" si="55"/>
        <v>21599</v>
      </c>
      <c r="E1099" s="30">
        <v>0</v>
      </c>
      <c r="F1099" s="30">
        <f>SUMIF([3]表三汇总表!$A$10:$A$607,A1099,[3]表三汇总表!$D$10:$D$607)/10000</f>
        <v>0</v>
      </c>
      <c r="G1099" s="25" t="e">
        <f t="shared" si="57"/>
        <v>#DIV/0!</v>
      </c>
      <c r="I1099" s="4"/>
    </row>
    <row r="1100" spans="1:9">
      <c r="A1100" s="26">
        <v>2159904</v>
      </c>
      <c r="B1100" s="26" t="s">
        <v>827</v>
      </c>
      <c r="C1100" s="28">
        <f t="shared" si="56"/>
        <v>7</v>
      </c>
      <c r="D1100" s="28" t="str">
        <f t="shared" si="55"/>
        <v>21599</v>
      </c>
      <c r="E1100" s="30">
        <v>0</v>
      </c>
      <c r="F1100" s="30">
        <f>SUMIF([3]表三汇总表!$A$10:$A$607,A1100,[3]表三汇总表!$D$10:$D$607)/10000</f>
        <v>0</v>
      </c>
      <c r="G1100" s="25" t="e">
        <f t="shared" si="57"/>
        <v>#DIV/0!</v>
      </c>
      <c r="I1100" s="4"/>
    </row>
    <row r="1101" spans="1:9">
      <c r="A1101" s="26">
        <v>2159905</v>
      </c>
      <c r="B1101" s="26" t="s">
        <v>828</v>
      </c>
      <c r="C1101" s="28">
        <f t="shared" si="56"/>
        <v>7</v>
      </c>
      <c r="D1101" s="28" t="str">
        <f t="shared" si="55"/>
        <v>21599</v>
      </c>
      <c r="E1101" s="30">
        <v>0</v>
      </c>
      <c r="F1101" s="30">
        <f>SUMIF([3]表三汇总表!$A$10:$A$607,A1101,[3]表三汇总表!$D$10:$D$607)/10000</f>
        <v>0</v>
      </c>
      <c r="G1101" s="25" t="e">
        <f t="shared" si="57"/>
        <v>#DIV/0!</v>
      </c>
      <c r="I1101" s="4"/>
    </row>
    <row r="1102" spans="1:9">
      <c r="A1102" s="26">
        <v>2159906</v>
      </c>
      <c r="B1102" s="26" t="s">
        <v>829</v>
      </c>
      <c r="C1102" s="28">
        <f t="shared" si="56"/>
        <v>7</v>
      </c>
      <c r="D1102" s="28" t="str">
        <f t="shared" si="55"/>
        <v>21599</v>
      </c>
      <c r="E1102" s="30">
        <v>0</v>
      </c>
      <c r="F1102" s="30">
        <f>SUMIF([3]表三汇总表!$A$10:$A$607,A1102,[3]表三汇总表!$D$10:$D$607)/10000</f>
        <v>0</v>
      </c>
      <c r="G1102" s="25" t="e">
        <f t="shared" si="57"/>
        <v>#DIV/0!</v>
      </c>
      <c r="I1102" s="4"/>
    </row>
    <row r="1103" spans="1:9">
      <c r="A1103" s="26">
        <v>2159999</v>
      </c>
      <c r="B1103" s="26" t="s">
        <v>830</v>
      </c>
      <c r="C1103" s="28">
        <f t="shared" si="56"/>
        <v>7</v>
      </c>
      <c r="D1103" s="28" t="str">
        <f t="shared" si="55"/>
        <v>21599</v>
      </c>
      <c r="E1103" s="30">
        <v>0</v>
      </c>
      <c r="F1103" s="30">
        <f>SUMIF([3]表三汇总表!$A$10:$A$607,A1103,[3]表三汇总表!$D$10:$D$607)/10000</f>
        <v>3000</v>
      </c>
      <c r="G1103" s="25" t="e">
        <f t="shared" si="57"/>
        <v>#DIV/0!</v>
      </c>
      <c r="I1103" s="4"/>
    </row>
    <row r="1104" spans="1:7">
      <c r="A1104" s="26">
        <v>216</v>
      </c>
      <c r="B1104" s="27" t="s">
        <v>831</v>
      </c>
      <c r="C1104" s="28">
        <f t="shared" si="56"/>
        <v>3</v>
      </c>
      <c r="D1104" s="28"/>
      <c r="E1104" s="35">
        <v>148</v>
      </c>
      <c r="F1104" s="35">
        <f>F1105+F1115+F1121</f>
        <v>158.649208</v>
      </c>
      <c r="G1104" s="25">
        <f t="shared" si="57"/>
        <v>7.19541081081082</v>
      </c>
    </row>
    <row r="1105" spans="1:9">
      <c r="A1105" s="26">
        <v>21602</v>
      </c>
      <c r="B1105" s="27" t="s">
        <v>832</v>
      </c>
      <c r="C1105" s="28">
        <f t="shared" si="56"/>
        <v>5</v>
      </c>
      <c r="D1105" s="28" t="str">
        <f t="shared" ref="D1105:D1123" si="58">IF(C1105=5,"",MID(A1105,1,5))</f>
        <v/>
      </c>
      <c r="E1105" s="35">
        <v>148</v>
      </c>
      <c r="F1105" s="35">
        <f>SUM(F1106:F1114)</f>
        <v>158.649208</v>
      </c>
      <c r="G1105" s="25">
        <f t="shared" si="57"/>
        <v>7.19541081081082</v>
      </c>
      <c r="I1105" s="4"/>
    </row>
    <row r="1106" spans="1:9">
      <c r="A1106" s="26">
        <v>2160201</v>
      </c>
      <c r="B1106" s="26" t="s">
        <v>10</v>
      </c>
      <c r="C1106" s="28">
        <f t="shared" si="56"/>
        <v>7</v>
      </c>
      <c r="D1106" s="28" t="str">
        <f t="shared" si="58"/>
        <v>21602</v>
      </c>
      <c r="E1106" s="30">
        <v>0</v>
      </c>
      <c r="F1106" s="30">
        <f>SUMIF([3]表三汇总表!$A$10:$A$607,A1106,[3]表三汇总表!$D$10:$D$607)/10000</f>
        <v>0</v>
      </c>
      <c r="G1106" s="25" t="e">
        <f t="shared" si="57"/>
        <v>#DIV/0!</v>
      </c>
      <c r="I1106" s="4"/>
    </row>
    <row r="1107" spans="1:9">
      <c r="A1107" s="26">
        <v>2160202</v>
      </c>
      <c r="B1107" s="26" t="s">
        <v>11</v>
      </c>
      <c r="C1107" s="28">
        <f t="shared" si="56"/>
        <v>7</v>
      </c>
      <c r="D1107" s="28" t="str">
        <f t="shared" si="58"/>
        <v>21602</v>
      </c>
      <c r="E1107" s="30">
        <v>148</v>
      </c>
      <c r="F1107" s="30">
        <f>SUMIF([3]表三汇总表!$A$10:$A$607,A1107,[3]表三汇总表!$D$10:$D$607)/10000</f>
        <v>158.649208</v>
      </c>
      <c r="G1107" s="25">
        <f t="shared" si="57"/>
        <v>7.19541081081082</v>
      </c>
      <c r="I1107" s="4"/>
    </row>
    <row r="1108" spans="1:9">
      <c r="A1108" s="26">
        <v>2160203</v>
      </c>
      <c r="B1108" s="26" t="s">
        <v>12</v>
      </c>
      <c r="C1108" s="28">
        <f t="shared" si="56"/>
        <v>7</v>
      </c>
      <c r="D1108" s="28" t="str">
        <f t="shared" si="58"/>
        <v>21602</v>
      </c>
      <c r="E1108" s="30">
        <v>0</v>
      </c>
      <c r="F1108" s="30">
        <f>SUMIF([3]表三汇总表!$A$10:$A$607,A1108,[3]表三汇总表!$D$10:$D$607)/10000</f>
        <v>0</v>
      </c>
      <c r="G1108" s="25" t="e">
        <f t="shared" si="57"/>
        <v>#DIV/0!</v>
      </c>
      <c r="I1108" s="4"/>
    </row>
    <row r="1109" spans="1:9">
      <c r="A1109" s="26">
        <v>2160216</v>
      </c>
      <c r="B1109" s="26" t="s">
        <v>833</v>
      </c>
      <c r="C1109" s="28">
        <f t="shared" si="56"/>
        <v>7</v>
      </c>
      <c r="D1109" s="28" t="str">
        <f t="shared" si="58"/>
        <v>21602</v>
      </c>
      <c r="E1109" s="30">
        <v>0</v>
      </c>
      <c r="F1109" s="30">
        <f>SUMIF([3]表三汇总表!$A$10:$A$607,A1109,[3]表三汇总表!$D$10:$D$607)/10000</f>
        <v>0</v>
      </c>
      <c r="G1109" s="25" t="e">
        <f t="shared" si="57"/>
        <v>#DIV/0!</v>
      </c>
      <c r="I1109" s="4"/>
    </row>
    <row r="1110" spans="1:9">
      <c r="A1110" s="26">
        <v>2160217</v>
      </c>
      <c r="B1110" s="26" t="s">
        <v>834</v>
      </c>
      <c r="C1110" s="28">
        <f t="shared" si="56"/>
        <v>7</v>
      </c>
      <c r="D1110" s="28" t="str">
        <f t="shared" si="58"/>
        <v>21602</v>
      </c>
      <c r="E1110" s="30">
        <v>0</v>
      </c>
      <c r="F1110" s="30">
        <f>SUMIF([3]表三汇总表!$A$10:$A$607,A1110,[3]表三汇总表!$D$10:$D$607)/10000</f>
        <v>0</v>
      </c>
      <c r="G1110" s="25" t="e">
        <f t="shared" si="57"/>
        <v>#DIV/0!</v>
      </c>
      <c r="I1110" s="4"/>
    </row>
    <row r="1111" spans="1:9">
      <c r="A1111" s="26">
        <v>2160218</v>
      </c>
      <c r="B1111" s="26" t="s">
        <v>835</v>
      </c>
      <c r="C1111" s="28">
        <f t="shared" si="56"/>
        <v>7</v>
      </c>
      <c r="D1111" s="28" t="str">
        <f t="shared" si="58"/>
        <v>21602</v>
      </c>
      <c r="E1111" s="30">
        <v>0</v>
      </c>
      <c r="F1111" s="30">
        <f>SUMIF([3]表三汇总表!$A$10:$A$607,A1111,[3]表三汇总表!$D$10:$D$607)/10000</f>
        <v>0</v>
      </c>
      <c r="G1111" s="25" t="e">
        <f t="shared" si="57"/>
        <v>#DIV/0!</v>
      </c>
      <c r="I1111" s="4"/>
    </row>
    <row r="1112" spans="1:9">
      <c r="A1112" s="26">
        <v>2160219</v>
      </c>
      <c r="B1112" s="26" t="s">
        <v>836</v>
      </c>
      <c r="C1112" s="28">
        <f t="shared" si="56"/>
        <v>7</v>
      </c>
      <c r="D1112" s="28" t="str">
        <f t="shared" si="58"/>
        <v>21602</v>
      </c>
      <c r="E1112" s="30">
        <v>0</v>
      </c>
      <c r="F1112" s="30">
        <f>SUMIF([3]表三汇总表!$A$10:$A$607,A1112,[3]表三汇总表!$D$10:$D$607)/10000</f>
        <v>0</v>
      </c>
      <c r="G1112" s="25" t="e">
        <f t="shared" si="57"/>
        <v>#DIV/0!</v>
      </c>
      <c r="I1112" s="4"/>
    </row>
    <row r="1113" spans="1:9">
      <c r="A1113" s="26">
        <v>2160250</v>
      </c>
      <c r="B1113" s="26" t="s">
        <v>19</v>
      </c>
      <c r="C1113" s="28">
        <f t="shared" si="56"/>
        <v>7</v>
      </c>
      <c r="D1113" s="28" t="str">
        <f t="shared" si="58"/>
        <v>21602</v>
      </c>
      <c r="E1113" s="30">
        <v>0</v>
      </c>
      <c r="F1113" s="30">
        <f>SUMIF([3]表三汇总表!$A$10:$A$607,A1113,[3]表三汇总表!$D$10:$D$607)/10000</f>
        <v>0</v>
      </c>
      <c r="G1113" s="25" t="e">
        <f t="shared" si="57"/>
        <v>#DIV/0!</v>
      </c>
      <c r="I1113" s="4"/>
    </row>
    <row r="1114" spans="1:9">
      <c r="A1114" s="26">
        <v>2160299</v>
      </c>
      <c r="B1114" s="26" t="s">
        <v>837</v>
      </c>
      <c r="C1114" s="28">
        <f t="shared" si="56"/>
        <v>7</v>
      </c>
      <c r="D1114" s="28" t="str">
        <f t="shared" si="58"/>
        <v>21602</v>
      </c>
      <c r="E1114" s="30">
        <v>0</v>
      </c>
      <c r="F1114" s="30">
        <f>SUMIF([3]表三汇总表!$A$10:$A$607,A1114,[3]表三汇总表!$D$10:$D$607)/10000</f>
        <v>0</v>
      </c>
      <c r="G1114" s="25" t="e">
        <f t="shared" si="57"/>
        <v>#DIV/0!</v>
      </c>
      <c r="I1114" s="4"/>
    </row>
    <row r="1115" spans="1:9">
      <c r="A1115" s="26">
        <v>21606</v>
      </c>
      <c r="B1115" s="27" t="s">
        <v>838</v>
      </c>
      <c r="C1115" s="28">
        <f t="shared" si="56"/>
        <v>5</v>
      </c>
      <c r="D1115" s="28" t="str">
        <f t="shared" si="58"/>
        <v/>
      </c>
      <c r="E1115" s="35">
        <v>0</v>
      </c>
      <c r="F1115" s="35">
        <f>SUM(F1116:F1120)</f>
        <v>0</v>
      </c>
      <c r="G1115" s="25" t="e">
        <f t="shared" si="57"/>
        <v>#DIV/0!</v>
      </c>
      <c r="I1115" s="4"/>
    </row>
    <row r="1116" spans="1:9">
      <c r="A1116" s="26">
        <v>2160601</v>
      </c>
      <c r="B1116" s="26" t="s">
        <v>10</v>
      </c>
      <c r="C1116" s="28">
        <f t="shared" si="56"/>
        <v>7</v>
      </c>
      <c r="D1116" s="28" t="str">
        <f t="shared" si="58"/>
        <v>21606</v>
      </c>
      <c r="E1116" s="30">
        <v>0</v>
      </c>
      <c r="F1116" s="30">
        <f>SUMIF([3]表三汇总表!$A$10:$A$607,A1116,[3]表三汇总表!$D$10:$D$607)/10000</f>
        <v>0</v>
      </c>
      <c r="G1116" s="25" t="e">
        <f t="shared" si="57"/>
        <v>#DIV/0!</v>
      </c>
      <c r="I1116" s="4"/>
    </row>
    <row r="1117" spans="1:9">
      <c r="A1117" s="26">
        <v>2160602</v>
      </c>
      <c r="B1117" s="26" t="s">
        <v>11</v>
      </c>
      <c r="C1117" s="28">
        <f t="shared" si="56"/>
        <v>7</v>
      </c>
      <c r="D1117" s="28" t="str">
        <f t="shared" si="58"/>
        <v>21606</v>
      </c>
      <c r="E1117" s="30">
        <v>0</v>
      </c>
      <c r="F1117" s="30">
        <f>SUMIF([3]表三汇总表!$A$10:$A$607,A1117,[3]表三汇总表!$D$10:$D$607)/10000</f>
        <v>0</v>
      </c>
      <c r="G1117" s="25" t="e">
        <f t="shared" si="57"/>
        <v>#DIV/0!</v>
      </c>
      <c r="I1117" s="4"/>
    </row>
    <row r="1118" spans="1:9">
      <c r="A1118" s="26">
        <v>2160603</v>
      </c>
      <c r="B1118" s="26" t="s">
        <v>12</v>
      </c>
      <c r="C1118" s="28">
        <f t="shared" si="56"/>
        <v>7</v>
      </c>
      <c r="D1118" s="28" t="str">
        <f t="shared" si="58"/>
        <v>21606</v>
      </c>
      <c r="E1118" s="30">
        <v>0</v>
      </c>
      <c r="F1118" s="30">
        <f>SUMIF([3]表三汇总表!$A$10:$A$607,A1118,[3]表三汇总表!$D$10:$D$607)/10000</f>
        <v>0</v>
      </c>
      <c r="G1118" s="25" t="e">
        <f t="shared" si="57"/>
        <v>#DIV/0!</v>
      </c>
      <c r="I1118" s="4"/>
    </row>
    <row r="1119" spans="1:9">
      <c r="A1119" s="26">
        <v>2160607</v>
      </c>
      <c r="B1119" s="26" t="s">
        <v>839</v>
      </c>
      <c r="C1119" s="28">
        <f t="shared" si="56"/>
        <v>7</v>
      </c>
      <c r="D1119" s="28" t="str">
        <f t="shared" si="58"/>
        <v>21606</v>
      </c>
      <c r="E1119" s="30">
        <v>0</v>
      </c>
      <c r="F1119" s="30">
        <f>SUMIF([3]表三汇总表!$A$10:$A$607,A1119,[3]表三汇总表!$D$10:$D$607)/10000</f>
        <v>0</v>
      </c>
      <c r="G1119" s="25" t="e">
        <f t="shared" si="57"/>
        <v>#DIV/0!</v>
      </c>
      <c r="I1119" s="4"/>
    </row>
    <row r="1120" spans="1:9">
      <c r="A1120" s="26">
        <v>2160699</v>
      </c>
      <c r="B1120" s="26" t="s">
        <v>840</v>
      </c>
      <c r="C1120" s="28">
        <f t="shared" si="56"/>
        <v>7</v>
      </c>
      <c r="D1120" s="28" t="str">
        <f t="shared" si="58"/>
        <v>21606</v>
      </c>
      <c r="E1120" s="30">
        <v>0</v>
      </c>
      <c r="F1120" s="30">
        <f>SUMIF([3]表三汇总表!$A$10:$A$607,A1120,[3]表三汇总表!$D$10:$D$607)/10000</f>
        <v>0</v>
      </c>
      <c r="G1120" s="25" t="e">
        <f t="shared" si="57"/>
        <v>#DIV/0!</v>
      </c>
      <c r="I1120" s="4"/>
    </row>
    <row r="1121" spans="1:9">
      <c r="A1121" s="26">
        <v>21699</v>
      </c>
      <c r="B1121" s="27" t="s">
        <v>841</v>
      </c>
      <c r="C1121" s="28">
        <f t="shared" si="56"/>
        <v>5</v>
      </c>
      <c r="D1121" s="28" t="str">
        <f t="shared" si="58"/>
        <v/>
      </c>
      <c r="E1121" s="35">
        <v>0</v>
      </c>
      <c r="F1121" s="35">
        <f>SUM(F1122:F1123)</f>
        <v>0</v>
      </c>
      <c r="G1121" s="25" t="e">
        <f t="shared" si="57"/>
        <v>#DIV/0!</v>
      </c>
      <c r="I1121" s="4"/>
    </row>
    <row r="1122" spans="1:9">
      <c r="A1122" s="26">
        <v>2169901</v>
      </c>
      <c r="B1122" s="26" t="s">
        <v>842</v>
      </c>
      <c r="C1122" s="28">
        <f t="shared" si="56"/>
        <v>7</v>
      </c>
      <c r="D1122" s="28" t="str">
        <f t="shared" si="58"/>
        <v>21699</v>
      </c>
      <c r="E1122" s="30">
        <v>0</v>
      </c>
      <c r="F1122" s="30">
        <f>SUMIF([3]表三汇总表!$A$10:$A$607,A1122,[3]表三汇总表!$D$10:$D$607)/10000</f>
        <v>0</v>
      </c>
      <c r="G1122" s="25" t="e">
        <f t="shared" si="57"/>
        <v>#DIV/0!</v>
      </c>
      <c r="I1122" s="4"/>
    </row>
    <row r="1123" spans="1:9">
      <c r="A1123" s="26">
        <v>2169999</v>
      </c>
      <c r="B1123" s="26" t="s">
        <v>843</v>
      </c>
      <c r="C1123" s="28">
        <f t="shared" si="56"/>
        <v>7</v>
      </c>
      <c r="D1123" s="28" t="str">
        <f t="shared" si="58"/>
        <v>21699</v>
      </c>
      <c r="E1123" s="30">
        <v>0</v>
      </c>
      <c r="F1123" s="30">
        <f>SUMIF([3]表三汇总表!$A$10:$A$607,A1123,[3]表三汇总表!$D$10:$D$607)/10000</f>
        <v>0</v>
      </c>
      <c r="G1123" s="25" t="e">
        <f t="shared" si="57"/>
        <v>#DIV/0!</v>
      </c>
      <c r="I1123" s="4"/>
    </row>
    <row r="1124" spans="1:7">
      <c r="A1124" s="26">
        <v>217</v>
      </c>
      <c r="B1124" s="27" t="s">
        <v>844</v>
      </c>
      <c r="C1124" s="28">
        <f t="shared" si="56"/>
        <v>3</v>
      </c>
      <c r="D1124" s="28"/>
      <c r="E1124" s="35">
        <v>427</v>
      </c>
      <c r="F1124" s="35">
        <f>F1125+F1132+F1142+F1148+F1151</f>
        <v>458.1873088</v>
      </c>
      <c r="G1124" s="25">
        <f t="shared" si="57"/>
        <v>7.30381939110069</v>
      </c>
    </row>
    <row r="1125" spans="1:9">
      <c r="A1125" s="26">
        <v>21701</v>
      </c>
      <c r="B1125" s="27" t="s">
        <v>845</v>
      </c>
      <c r="C1125" s="28">
        <f t="shared" si="56"/>
        <v>5</v>
      </c>
      <c r="D1125" s="28" t="str">
        <f t="shared" ref="D1125:D1153" si="59">IF(C1125=5,"",MID(A1125,1,5))</f>
        <v/>
      </c>
      <c r="E1125" s="35">
        <v>427</v>
      </c>
      <c r="F1125" s="35">
        <f>SUM(F1126:F1131)</f>
        <v>458.1873088</v>
      </c>
      <c r="G1125" s="25">
        <f t="shared" si="57"/>
        <v>7.30381939110069</v>
      </c>
      <c r="I1125" s="4"/>
    </row>
    <row r="1126" spans="1:9">
      <c r="A1126" s="26">
        <v>2170101</v>
      </c>
      <c r="B1126" s="26" t="s">
        <v>10</v>
      </c>
      <c r="C1126" s="28">
        <f t="shared" si="56"/>
        <v>7</v>
      </c>
      <c r="D1126" s="28" t="str">
        <f t="shared" si="59"/>
        <v>21701</v>
      </c>
      <c r="E1126" s="30">
        <v>0</v>
      </c>
      <c r="F1126" s="30">
        <f>SUMIF([3]表三汇总表!$A$10:$A$607,A1126,[3]表三汇总表!$D$10:$D$607)/10000</f>
        <v>0</v>
      </c>
      <c r="G1126" s="25" t="e">
        <f t="shared" si="57"/>
        <v>#DIV/0!</v>
      </c>
      <c r="I1126" s="4"/>
    </row>
    <row r="1127" spans="1:9">
      <c r="A1127" s="26">
        <v>2170102</v>
      </c>
      <c r="B1127" s="26" t="s">
        <v>11</v>
      </c>
      <c r="C1127" s="28">
        <f t="shared" si="56"/>
        <v>7</v>
      </c>
      <c r="D1127" s="28" t="str">
        <f t="shared" si="59"/>
        <v>21701</v>
      </c>
      <c r="E1127" s="30">
        <v>427</v>
      </c>
      <c r="F1127" s="30">
        <f>SUMIF([3]表三汇总表!$A$10:$A$607,A1127,[3]表三汇总表!$D$10:$D$607)/10000</f>
        <v>458.1873088</v>
      </c>
      <c r="G1127" s="25">
        <f t="shared" si="57"/>
        <v>7.30381939110069</v>
      </c>
      <c r="I1127" s="4"/>
    </row>
    <row r="1128" spans="1:9">
      <c r="A1128" s="26">
        <v>2170103</v>
      </c>
      <c r="B1128" s="26" t="s">
        <v>12</v>
      </c>
      <c r="C1128" s="28">
        <f t="shared" si="56"/>
        <v>7</v>
      </c>
      <c r="D1128" s="28" t="str">
        <f t="shared" si="59"/>
        <v>21701</v>
      </c>
      <c r="E1128" s="30">
        <v>0</v>
      </c>
      <c r="F1128" s="30">
        <f>SUMIF([3]表三汇总表!$A$10:$A$607,A1128,[3]表三汇总表!$D$10:$D$607)/10000</f>
        <v>0</v>
      </c>
      <c r="G1128" s="25" t="e">
        <f t="shared" si="57"/>
        <v>#DIV/0!</v>
      </c>
      <c r="I1128" s="4"/>
    </row>
    <row r="1129" spans="1:9">
      <c r="A1129" s="26">
        <v>2170104</v>
      </c>
      <c r="B1129" s="26" t="s">
        <v>846</v>
      </c>
      <c r="C1129" s="28">
        <f t="shared" si="56"/>
        <v>7</v>
      </c>
      <c r="D1129" s="28" t="str">
        <f t="shared" si="59"/>
        <v>21701</v>
      </c>
      <c r="E1129" s="30">
        <v>0</v>
      </c>
      <c r="F1129" s="30">
        <f>SUMIF([3]表三汇总表!$A$10:$A$607,A1129,[3]表三汇总表!$D$10:$D$607)/10000</f>
        <v>0</v>
      </c>
      <c r="G1129" s="25" t="e">
        <f t="shared" si="57"/>
        <v>#DIV/0!</v>
      </c>
      <c r="I1129" s="4"/>
    </row>
    <row r="1130" spans="1:9">
      <c r="A1130" s="26">
        <v>2170150</v>
      </c>
      <c r="B1130" s="26" t="s">
        <v>19</v>
      </c>
      <c r="C1130" s="28">
        <f t="shared" si="56"/>
        <v>7</v>
      </c>
      <c r="D1130" s="28" t="str">
        <f t="shared" si="59"/>
        <v>21701</v>
      </c>
      <c r="E1130" s="30">
        <v>0</v>
      </c>
      <c r="F1130" s="30">
        <f>SUMIF([3]表三汇总表!$A$10:$A$607,A1130,[3]表三汇总表!$D$10:$D$607)/10000</f>
        <v>0</v>
      </c>
      <c r="G1130" s="25" t="e">
        <f t="shared" si="57"/>
        <v>#DIV/0!</v>
      </c>
      <c r="I1130" s="4"/>
    </row>
    <row r="1131" spans="1:9">
      <c r="A1131" s="26">
        <v>2170199</v>
      </c>
      <c r="B1131" s="26" t="s">
        <v>847</v>
      </c>
      <c r="C1131" s="28">
        <f t="shared" si="56"/>
        <v>7</v>
      </c>
      <c r="D1131" s="28" t="str">
        <f t="shared" si="59"/>
        <v>21701</v>
      </c>
      <c r="E1131" s="30">
        <v>0</v>
      </c>
      <c r="F1131" s="30">
        <f>SUMIF([3]表三汇总表!$A$10:$A$607,A1131,[3]表三汇总表!$D$10:$D$607)/10000</f>
        <v>0</v>
      </c>
      <c r="G1131" s="25" t="e">
        <f t="shared" si="57"/>
        <v>#DIV/0!</v>
      </c>
      <c r="I1131" s="4"/>
    </row>
    <row r="1132" spans="1:9">
      <c r="A1132" s="26">
        <v>21702</v>
      </c>
      <c r="B1132" s="27" t="s">
        <v>848</v>
      </c>
      <c r="C1132" s="28">
        <f t="shared" si="56"/>
        <v>5</v>
      </c>
      <c r="D1132" s="28" t="str">
        <f t="shared" si="59"/>
        <v/>
      </c>
      <c r="E1132" s="35">
        <v>0</v>
      </c>
      <c r="F1132" s="35">
        <f>SUM(F1133:F1141)</f>
        <v>0</v>
      </c>
      <c r="G1132" s="25" t="e">
        <f t="shared" si="57"/>
        <v>#DIV/0!</v>
      </c>
      <c r="I1132" s="4"/>
    </row>
    <row r="1133" spans="1:9">
      <c r="A1133" s="26">
        <v>2170201</v>
      </c>
      <c r="B1133" s="26" t="s">
        <v>849</v>
      </c>
      <c r="C1133" s="28">
        <f t="shared" si="56"/>
        <v>7</v>
      </c>
      <c r="D1133" s="28" t="str">
        <f t="shared" si="59"/>
        <v>21702</v>
      </c>
      <c r="E1133" s="30">
        <v>0</v>
      </c>
      <c r="F1133" s="30">
        <f>SUMIF([3]表三汇总表!$A$10:$A$607,A1133,[3]表三汇总表!$D$10:$D$607)/10000</f>
        <v>0</v>
      </c>
      <c r="G1133" s="25" t="e">
        <f t="shared" si="57"/>
        <v>#DIV/0!</v>
      </c>
      <c r="I1133" s="4"/>
    </row>
    <row r="1134" spans="1:9">
      <c r="A1134" s="26">
        <v>2170202</v>
      </c>
      <c r="B1134" s="26" t="s">
        <v>850</v>
      </c>
      <c r="C1134" s="28">
        <f t="shared" si="56"/>
        <v>7</v>
      </c>
      <c r="D1134" s="28" t="str">
        <f t="shared" si="59"/>
        <v>21702</v>
      </c>
      <c r="E1134" s="30">
        <v>0</v>
      </c>
      <c r="F1134" s="30">
        <f>SUMIF([3]表三汇总表!$A$10:$A$607,A1134,[3]表三汇总表!$D$10:$D$607)/10000</f>
        <v>0</v>
      </c>
      <c r="G1134" s="25" t="e">
        <f t="shared" si="57"/>
        <v>#DIV/0!</v>
      </c>
      <c r="I1134" s="4"/>
    </row>
    <row r="1135" spans="1:9">
      <c r="A1135" s="26">
        <v>2170203</v>
      </c>
      <c r="B1135" s="26" t="s">
        <v>851</v>
      </c>
      <c r="C1135" s="28">
        <f t="shared" si="56"/>
        <v>7</v>
      </c>
      <c r="D1135" s="28" t="str">
        <f t="shared" si="59"/>
        <v>21702</v>
      </c>
      <c r="E1135" s="30">
        <v>0</v>
      </c>
      <c r="F1135" s="30">
        <f>SUMIF([3]表三汇总表!$A$10:$A$607,A1135,[3]表三汇总表!$D$10:$D$607)/10000</f>
        <v>0</v>
      </c>
      <c r="G1135" s="25" t="e">
        <f t="shared" si="57"/>
        <v>#DIV/0!</v>
      </c>
      <c r="I1135" s="4"/>
    </row>
    <row r="1136" spans="1:9">
      <c r="A1136" s="26">
        <v>2170204</v>
      </c>
      <c r="B1136" s="26" t="s">
        <v>852</v>
      </c>
      <c r="C1136" s="28">
        <f t="shared" si="56"/>
        <v>7</v>
      </c>
      <c r="D1136" s="28" t="str">
        <f t="shared" si="59"/>
        <v>21702</v>
      </c>
      <c r="E1136" s="30">
        <v>0</v>
      </c>
      <c r="F1136" s="30">
        <f>SUMIF([3]表三汇总表!$A$10:$A$607,A1136,[3]表三汇总表!$D$10:$D$607)/10000</f>
        <v>0</v>
      </c>
      <c r="G1136" s="25" t="e">
        <f t="shared" si="57"/>
        <v>#DIV/0!</v>
      </c>
      <c r="I1136" s="4"/>
    </row>
    <row r="1137" spans="1:9">
      <c r="A1137" s="26">
        <v>2170205</v>
      </c>
      <c r="B1137" s="26" t="s">
        <v>853</v>
      </c>
      <c r="C1137" s="28">
        <f t="shared" si="56"/>
        <v>7</v>
      </c>
      <c r="D1137" s="28" t="str">
        <f t="shared" si="59"/>
        <v>21702</v>
      </c>
      <c r="E1137" s="30">
        <v>0</v>
      </c>
      <c r="F1137" s="30">
        <f>SUMIF([3]表三汇总表!$A$10:$A$607,A1137,[3]表三汇总表!$D$10:$D$607)/10000</f>
        <v>0</v>
      </c>
      <c r="G1137" s="25" t="e">
        <f t="shared" si="57"/>
        <v>#DIV/0!</v>
      </c>
      <c r="I1137" s="4"/>
    </row>
    <row r="1138" spans="1:9">
      <c r="A1138" s="26">
        <v>2170206</v>
      </c>
      <c r="B1138" s="26" t="s">
        <v>854</v>
      </c>
      <c r="C1138" s="28">
        <f t="shared" si="56"/>
        <v>7</v>
      </c>
      <c r="D1138" s="28" t="str">
        <f t="shared" si="59"/>
        <v>21702</v>
      </c>
      <c r="E1138" s="30">
        <v>0</v>
      </c>
      <c r="F1138" s="30">
        <f>SUMIF([3]表三汇总表!$A$10:$A$607,A1138,[3]表三汇总表!$D$10:$D$607)/10000</f>
        <v>0</v>
      </c>
      <c r="G1138" s="25" t="e">
        <f t="shared" si="57"/>
        <v>#DIV/0!</v>
      </c>
      <c r="I1138" s="4"/>
    </row>
    <row r="1139" spans="1:9">
      <c r="A1139" s="26">
        <v>2170207</v>
      </c>
      <c r="B1139" s="26" t="s">
        <v>855</v>
      </c>
      <c r="C1139" s="28">
        <f t="shared" si="56"/>
        <v>7</v>
      </c>
      <c r="D1139" s="28" t="str">
        <f t="shared" si="59"/>
        <v>21702</v>
      </c>
      <c r="E1139" s="30">
        <v>0</v>
      </c>
      <c r="F1139" s="30">
        <f>SUMIF([3]表三汇总表!$A$10:$A$607,A1139,[3]表三汇总表!$D$10:$D$607)/10000</f>
        <v>0</v>
      </c>
      <c r="G1139" s="25" t="e">
        <f t="shared" si="57"/>
        <v>#DIV/0!</v>
      </c>
      <c r="I1139" s="4"/>
    </row>
    <row r="1140" spans="1:9">
      <c r="A1140" s="26">
        <v>2170208</v>
      </c>
      <c r="B1140" s="26" t="s">
        <v>856</v>
      </c>
      <c r="C1140" s="28">
        <f t="shared" si="56"/>
        <v>7</v>
      </c>
      <c r="D1140" s="28" t="str">
        <f t="shared" si="59"/>
        <v>21702</v>
      </c>
      <c r="E1140" s="30">
        <v>0</v>
      </c>
      <c r="F1140" s="30">
        <f>SUMIF([3]表三汇总表!$A$10:$A$607,A1140,[3]表三汇总表!$D$10:$D$607)/10000</f>
        <v>0</v>
      </c>
      <c r="G1140" s="25" t="e">
        <f t="shared" si="57"/>
        <v>#DIV/0!</v>
      </c>
      <c r="I1140" s="4"/>
    </row>
    <row r="1141" spans="1:9">
      <c r="A1141" s="26">
        <v>2170299</v>
      </c>
      <c r="B1141" s="26" t="s">
        <v>857</v>
      </c>
      <c r="C1141" s="28">
        <f t="shared" si="56"/>
        <v>7</v>
      </c>
      <c r="D1141" s="28" t="str">
        <f t="shared" si="59"/>
        <v>21702</v>
      </c>
      <c r="E1141" s="30">
        <v>0</v>
      </c>
      <c r="F1141" s="30">
        <f>SUMIF([3]表三汇总表!$A$10:$A$607,A1141,[3]表三汇总表!$D$10:$D$607)/10000</f>
        <v>0</v>
      </c>
      <c r="G1141" s="25" t="e">
        <f t="shared" si="57"/>
        <v>#DIV/0!</v>
      </c>
      <c r="I1141" s="4"/>
    </row>
    <row r="1142" spans="1:9">
      <c r="A1142" s="26">
        <v>21703</v>
      </c>
      <c r="B1142" s="27" t="s">
        <v>858</v>
      </c>
      <c r="C1142" s="28">
        <f t="shared" si="56"/>
        <v>5</v>
      </c>
      <c r="D1142" s="28" t="str">
        <f t="shared" si="59"/>
        <v/>
      </c>
      <c r="E1142" s="35">
        <v>0</v>
      </c>
      <c r="F1142" s="35">
        <f>SUM(F1143:F1147)</f>
        <v>0</v>
      </c>
      <c r="G1142" s="25" t="e">
        <f t="shared" si="57"/>
        <v>#DIV/0!</v>
      </c>
      <c r="I1142" s="4"/>
    </row>
    <row r="1143" spans="1:9">
      <c r="A1143" s="26">
        <v>2170301</v>
      </c>
      <c r="B1143" s="26" t="s">
        <v>859</v>
      </c>
      <c r="C1143" s="28">
        <f t="shared" si="56"/>
        <v>7</v>
      </c>
      <c r="D1143" s="28" t="str">
        <f t="shared" si="59"/>
        <v>21703</v>
      </c>
      <c r="E1143" s="30">
        <v>0</v>
      </c>
      <c r="F1143" s="30">
        <f>SUMIF([3]表三汇总表!$A$10:$A$607,A1143,[3]表三汇总表!$D$10:$D$607)/10000</f>
        <v>0</v>
      </c>
      <c r="G1143" s="25" t="e">
        <f t="shared" si="57"/>
        <v>#DIV/0!</v>
      </c>
      <c r="I1143" s="4"/>
    </row>
    <row r="1144" spans="1:9">
      <c r="A1144" s="26">
        <v>2170302</v>
      </c>
      <c r="B1144" s="26" t="s">
        <v>860</v>
      </c>
      <c r="C1144" s="28">
        <f t="shared" si="56"/>
        <v>7</v>
      </c>
      <c r="D1144" s="28" t="str">
        <f t="shared" si="59"/>
        <v>21703</v>
      </c>
      <c r="E1144" s="30">
        <v>0</v>
      </c>
      <c r="F1144" s="30">
        <f>SUMIF([3]表三汇总表!$A$10:$A$607,A1144,[3]表三汇总表!$D$10:$D$607)/10000</f>
        <v>0</v>
      </c>
      <c r="G1144" s="25" t="e">
        <f t="shared" si="57"/>
        <v>#DIV/0!</v>
      </c>
      <c r="I1144" s="4"/>
    </row>
    <row r="1145" spans="1:9">
      <c r="A1145" s="26">
        <v>2170303</v>
      </c>
      <c r="B1145" s="26" t="s">
        <v>861</v>
      </c>
      <c r="C1145" s="28">
        <f t="shared" si="56"/>
        <v>7</v>
      </c>
      <c r="D1145" s="28" t="str">
        <f t="shared" si="59"/>
        <v>21703</v>
      </c>
      <c r="E1145" s="30">
        <v>0</v>
      </c>
      <c r="F1145" s="30">
        <f>SUMIF([3]表三汇总表!$A$10:$A$607,A1145,[3]表三汇总表!$D$10:$D$607)/10000</f>
        <v>0</v>
      </c>
      <c r="G1145" s="25" t="e">
        <f t="shared" si="57"/>
        <v>#DIV/0!</v>
      </c>
      <c r="I1145" s="4"/>
    </row>
    <row r="1146" spans="1:9">
      <c r="A1146" s="26">
        <v>2170304</v>
      </c>
      <c r="B1146" s="26" t="s">
        <v>862</v>
      </c>
      <c r="C1146" s="28">
        <f t="shared" si="56"/>
        <v>7</v>
      </c>
      <c r="D1146" s="28" t="str">
        <f t="shared" si="59"/>
        <v>21703</v>
      </c>
      <c r="E1146" s="30">
        <v>0</v>
      </c>
      <c r="F1146" s="30">
        <f>SUMIF([3]表三汇总表!$A$10:$A$607,A1146,[3]表三汇总表!$D$10:$D$607)/10000</f>
        <v>0</v>
      </c>
      <c r="G1146" s="25" t="e">
        <f t="shared" si="57"/>
        <v>#DIV/0!</v>
      </c>
      <c r="I1146" s="4"/>
    </row>
    <row r="1147" spans="1:9">
      <c r="A1147" s="26">
        <v>2170399</v>
      </c>
      <c r="B1147" s="26" t="s">
        <v>863</v>
      </c>
      <c r="C1147" s="28">
        <f t="shared" si="56"/>
        <v>7</v>
      </c>
      <c r="D1147" s="28" t="str">
        <f t="shared" si="59"/>
        <v>21703</v>
      </c>
      <c r="E1147" s="30">
        <v>0</v>
      </c>
      <c r="F1147" s="30">
        <f>SUMIF([3]表三汇总表!$A$10:$A$607,A1147,[3]表三汇总表!$D$10:$D$607)/10000</f>
        <v>0</v>
      </c>
      <c r="G1147" s="25" t="e">
        <f t="shared" si="57"/>
        <v>#DIV/0!</v>
      </c>
      <c r="I1147" s="4"/>
    </row>
    <row r="1148" spans="1:9">
      <c r="A1148" s="26">
        <v>21704</v>
      </c>
      <c r="B1148" s="27" t="s">
        <v>864</v>
      </c>
      <c r="C1148" s="28">
        <f t="shared" si="56"/>
        <v>5</v>
      </c>
      <c r="D1148" s="28" t="str">
        <f t="shared" si="59"/>
        <v/>
      </c>
      <c r="E1148" s="35">
        <v>0</v>
      </c>
      <c r="F1148" s="35">
        <f>SUM(F1149:F1150)</f>
        <v>0</v>
      </c>
      <c r="G1148" s="25" t="e">
        <f t="shared" si="57"/>
        <v>#DIV/0!</v>
      </c>
      <c r="I1148" s="4"/>
    </row>
    <row r="1149" spans="1:9">
      <c r="A1149" s="26">
        <v>2170401</v>
      </c>
      <c r="B1149" s="26" t="s">
        <v>865</v>
      </c>
      <c r="C1149" s="28">
        <f t="shared" si="56"/>
        <v>7</v>
      </c>
      <c r="D1149" s="28" t="str">
        <f t="shared" si="59"/>
        <v>21704</v>
      </c>
      <c r="E1149" s="30">
        <v>0</v>
      </c>
      <c r="F1149" s="30">
        <f>SUMIF([3]表三汇总表!$A$10:$A$607,A1149,[3]表三汇总表!$D$10:$D$607)/10000</f>
        <v>0</v>
      </c>
      <c r="G1149" s="25" t="e">
        <f t="shared" si="57"/>
        <v>#DIV/0!</v>
      </c>
      <c r="I1149" s="4"/>
    </row>
    <row r="1150" spans="1:9">
      <c r="A1150" s="26">
        <v>2170499</v>
      </c>
      <c r="B1150" s="26" t="s">
        <v>866</v>
      </c>
      <c r="C1150" s="28">
        <f t="shared" si="56"/>
        <v>7</v>
      </c>
      <c r="D1150" s="28" t="str">
        <f t="shared" si="59"/>
        <v>21704</v>
      </c>
      <c r="E1150" s="30">
        <v>0</v>
      </c>
      <c r="F1150" s="30">
        <f>SUMIF([3]表三汇总表!$A$10:$A$607,A1150,[3]表三汇总表!$D$10:$D$607)/10000</f>
        <v>0</v>
      </c>
      <c r="G1150" s="25" t="e">
        <f t="shared" si="57"/>
        <v>#DIV/0!</v>
      </c>
      <c r="I1150" s="4"/>
    </row>
    <row r="1151" spans="1:9">
      <c r="A1151" s="26">
        <v>21799</v>
      </c>
      <c r="B1151" s="27" t="s">
        <v>867</v>
      </c>
      <c r="C1151" s="28">
        <f t="shared" si="56"/>
        <v>5</v>
      </c>
      <c r="D1151" s="28" t="str">
        <f t="shared" si="59"/>
        <v/>
      </c>
      <c r="E1151" s="35">
        <v>0</v>
      </c>
      <c r="F1151" s="35">
        <f>F1152+F1153</f>
        <v>0</v>
      </c>
      <c r="G1151" s="25" t="e">
        <f t="shared" si="57"/>
        <v>#DIV/0!</v>
      </c>
      <c r="I1151" s="4"/>
    </row>
    <row r="1152" spans="1:9">
      <c r="A1152" s="26">
        <v>2179902</v>
      </c>
      <c r="B1152" s="26" t="s">
        <v>868</v>
      </c>
      <c r="C1152" s="28">
        <f t="shared" si="56"/>
        <v>7</v>
      </c>
      <c r="D1152" s="28" t="str">
        <f t="shared" si="59"/>
        <v>21799</v>
      </c>
      <c r="E1152" s="30">
        <v>0</v>
      </c>
      <c r="F1152" s="30">
        <f>SUMIF([3]表三汇总表!$A$10:$A$607,A1152,[3]表三汇总表!$D$10:$D$607)/10000</f>
        <v>0</v>
      </c>
      <c r="G1152" s="25" t="e">
        <f t="shared" si="57"/>
        <v>#DIV/0!</v>
      </c>
      <c r="I1152" s="4"/>
    </row>
    <row r="1153" spans="1:9">
      <c r="A1153" s="26">
        <v>2179999</v>
      </c>
      <c r="B1153" s="26" t="s">
        <v>869</v>
      </c>
      <c r="C1153" s="28">
        <f t="shared" si="56"/>
        <v>7</v>
      </c>
      <c r="D1153" s="28" t="str">
        <f t="shared" si="59"/>
        <v>21799</v>
      </c>
      <c r="E1153" s="30">
        <v>0</v>
      </c>
      <c r="F1153" s="30">
        <f>SUMIF([3]表三汇总表!$A$10:$A$607,A1153,[3]表三汇总表!$D$10:$D$607)/10000</f>
        <v>0</v>
      </c>
      <c r="G1153" s="25" t="e">
        <f t="shared" si="57"/>
        <v>#DIV/0!</v>
      </c>
      <c r="I1153" s="4"/>
    </row>
    <row r="1154" spans="1:7">
      <c r="A1154" s="26">
        <v>219</v>
      </c>
      <c r="B1154" s="27" t="s">
        <v>870</v>
      </c>
      <c r="C1154" s="28">
        <f t="shared" si="56"/>
        <v>3</v>
      </c>
      <c r="D1154" s="28"/>
      <c r="E1154" s="35">
        <v>0</v>
      </c>
      <c r="F1154" s="35">
        <f>SUM(F1155:F1163)</f>
        <v>0</v>
      </c>
      <c r="G1154" s="25" t="e">
        <f t="shared" si="57"/>
        <v>#DIV/0!</v>
      </c>
    </row>
    <row r="1155" spans="1:9">
      <c r="A1155" s="26">
        <v>21901</v>
      </c>
      <c r="B1155" s="27" t="s">
        <v>871</v>
      </c>
      <c r="C1155" s="28">
        <f t="shared" si="56"/>
        <v>5</v>
      </c>
      <c r="D1155" s="28" t="str">
        <f t="shared" ref="D1155:D1163" si="60">IF(C1155=5,"",MID(A1155,1,5))</f>
        <v/>
      </c>
      <c r="E1155" s="35"/>
      <c r="F1155" s="35"/>
      <c r="G1155" s="25" t="e">
        <f t="shared" si="57"/>
        <v>#DIV/0!</v>
      </c>
      <c r="I1155" s="4"/>
    </row>
    <row r="1156" spans="1:9">
      <c r="A1156" s="26">
        <v>21902</v>
      </c>
      <c r="B1156" s="27" t="s">
        <v>872</v>
      </c>
      <c r="C1156" s="28">
        <f t="shared" si="56"/>
        <v>5</v>
      </c>
      <c r="D1156" s="28" t="str">
        <f t="shared" si="60"/>
        <v/>
      </c>
      <c r="E1156" s="35"/>
      <c r="F1156" s="35"/>
      <c r="G1156" s="25" t="e">
        <f t="shared" si="57"/>
        <v>#DIV/0!</v>
      </c>
      <c r="I1156" s="4"/>
    </row>
    <row r="1157" spans="1:9">
      <c r="A1157" s="26">
        <v>21903</v>
      </c>
      <c r="B1157" s="27" t="s">
        <v>873</v>
      </c>
      <c r="C1157" s="28">
        <f t="shared" si="56"/>
        <v>5</v>
      </c>
      <c r="D1157" s="28" t="str">
        <f t="shared" si="60"/>
        <v/>
      </c>
      <c r="E1157" s="35"/>
      <c r="F1157" s="35"/>
      <c r="G1157" s="25" t="e">
        <f t="shared" si="57"/>
        <v>#DIV/0!</v>
      </c>
      <c r="I1157" s="4"/>
    </row>
    <row r="1158" spans="1:9">
      <c r="A1158" s="26">
        <v>21904</v>
      </c>
      <c r="B1158" s="27" t="s">
        <v>874</v>
      </c>
      <c r="C1158" s="28">
        <f t="shared" ref="C1158:C1220" si="61">LEN(A1158)</f>
        <v>5</v>
      </c>
      <c r="D1158" s="28" t="str">
        <f t="shared" si="60"/>
        <v/>
      </c>
      <c r="E1158" s="35"/>
      <c r="F1158" s="35"/>
      <c r="G1158" s="25" t="e">
        <f t="shared" si="57"/>
        <v>#DIV/0!</v>
      </c>
      <c r="I1158" s="4"/>
    </row>
    <row r="1159" spans="1:9">
      <c r="A1159" s="26">
        <v>21905</v>
      </c>
      <c r="B1159" s="27" t="s">
        <v>875</v>
      </c>
      <c r="C1159" s="28">
        <f t="shared" si="61"/>
        <v>5</v>
      </c>
      <c r="D1159" s="28" t="str">
        <f t="shared" si="60"/>
        <v/>
      </c>
      <c r="E1159" s="35"/>
      <c r="F1159" s="35"/>
      <c r="G1159" s="25" t="e">
        <f t="shared" ref="G1159:G1222" si="62">(F1159-E1159)/E1159*100</f>
        <v>#DIV/0!</v>
      </c>
      <c r="I1159" s="4"/>
    </row>
    <row r="1160" spans="1:9">
      <c r="A1160" s="26">
        <v>21906</v>
      </c>
      <c r="B1160" s="27" t="s">
        <v>651</v>
      </c>
      <c r="C1160" s="28">
        <f t="shared" si="61"/>
        <v>5</v>
      </c>
      <c r="D1160" s="28" t="str">
        <f t="shared" si="60"/>
        <v/>
      </c>
      <c r="E1160" s="35"/>
      <c r="F1160" s="35"/>
      <c r="G1160" s="25" t="e">
        <f t="shared" si="62"/>
        <v>#DIV/0!</v>
      </c>
      <c r="I1160" s="4"/>
    </row>
    <row r="1161" spans="1:9">
      <c r="A1161" s="26">
        <v>21907</v>
      </c>
      <c r="B1161" s="27" t="s">
        <v>876</v>
      </c>
      <c r="C1161" s="28">
        <f t="shared" si="61"/>
        <v>5</v>
      </c>
      <c r="D1161" s="28" t="str">
        <f t="shared" si="60"/>
        <v/>
      </c>
      <c r="E1161" s="35"/>
      <c r="F1161" s="35"/>
      <c r="G1161" s="25" t="e">
        <f t="shared" si="62"/>
        <v>#DIV/0!</v>
      </c>
      <c r="I1161" s="4"/>
    </row>
    <row r="1162" spans="1:9">
      <c r="A1162" s="26">
        <v>21908</v>
      </c>
      <c r="B1162" s="27" t="s">
        <v>877</v>
      </c>
      <c r="C1162" s="28">
        <f t="shared" si="61"/>
        <v>5</v>
      </c>
      <c r="D1162" s="28" t="str">
        <f t="shared" si="60"/>
        <v/>
      </c>
      <c r="E1162" s="35"/>
      <c r="F1162" s="35"/>
      <c r="G1162" s="25" t="e">
        <f t="shared" si="62"/>
        <v>#DIV/0!</v>
      </c>
      <c r="I1162" s="4"/>
    </row>
    <row r="1163" spans="1:9">
      <c r="A1163" s="26">
        <v>21999</v>
      </c>
      <c r="B1163" s="27" t="s">
        <v>878</v>
      </c>
      <c r="C1163" s="28">
        <f t="shared" si="61"/>
        <v>5</v>
      </c>
      <c r="D1163" s="28" t="str">
        <f t="shared" si="60"/>
        <v/>
      </c>
      <c r="E1163" s="35"/>
      <c r="F1163" s="35"/>
      <c r="G1163" s="25" t="e">
        <f t="shared" si="62"/>
        <v>#DIV/0!</v>
      </c>
      <c r="I1163" s="4"/>
    </row>
    <row r="1164" spans="1:7">
      <c r="A1164" s="26">
        <v>220</v>
      </c>
      <c r="B1164" s="27" t="s">
        <v>879</v>
      </c>
      <c r="C1164" s="28">
        <f t="shared" si="61"/>
        <v>3</v>
      </c>
      <c r="D1164" s="28"/>
      <c r="E1164" s="35">
        <v>3515</v>
      </c>
      <c r="F1164" s="35">
        <f>F1165+F1192+F1207</f>
        <v>6081.477748</v>
      </c>
      <c r="G1164" s="25">
        <f t="shared" si="62"/>
        <v>73.015014167852</v>
      </c>
    </row>
    <row r="1165" spans="1:9">
      <c r="A1165" s="26">
        <v>22001</v>
      </c>
      <c r="B1165" s="27" t="s">
        <v>880</v>
      </c>
      <c r="C1165" s="28">
        <f t="shared" si="61"/>
        <v>5</v>
      </c>
      <c r="D1165" s="28" t="str">
        <f t="shared" ref="D1165:D1208" si="63">IF(C1165=5,"",MID(A1165,1,5))</f>
        <v/>
      </c>
      <c r="E1165" s="35">
        <v>3276</v>
      </c>
      <c r="F1165" s="35">
        <f>SUM(F1166:F1191)</f>
        <v>2871.706604</v>
      </c>
      <c r="G1165" s="25">
        <f t="shared" si="62"/>
        <v>-12.3410682539683</v>
      </c>
      <c r="I1165" s="4"/>
    </row>
    <row r="1166" spans="1:9">
      <c r="A1166" s="26">
        <v>2200101</v>
      </c>
      <c r="B1166" s="26" t="s">
        <v>10</v>
      </c>
      <c r="C1166" s="28">
        <f t="shared" si="61"/>
        <v>7</v>
      </c>
      <c r="D1166" s="28" t="str">
        <f t="shared" si="63"/>
        <v>22001</v>
      </c>
      <c r="E1166" s="30">
        <v>0</v>
      </c>
      <c r="F1166" s="30">
        <f>SUMIF([3]表三汇总表!$A$10:$A$607,A1166,[3]表三汇总表!$D$10:$D$607)/10000</f>
        <v>0</v>
      </c>
      <c r="G1166" s="25" t="e">
        <f t="shared" si="62"/>
        <v>#DIV/0!</v>
      </c>
      <c r="I1166" s="4"/>
    </row>
    <row r="1167" spans="1:9">
      <c r="A1167" s="26">
        <v>2200102</v>
      </c>
      <c r="B1167" s="26" t="s">
        <v>11</v>
      </c>
      <c r="C1167" s="28">
        <f t="shared" si="61"/>
        <v>7</v>
      </c>
      <c r="D1167" s="28" t="str">
        <f t="shared" si="63"/>
        <v>22001</v>
      </c>
      <c r="E1167" s="30">
        <v>3276</v>
      </c>
      <c r="F1167" s="30">
        <f>SUMIF([3]表三汇总表!$A$10:$A$607,A1167,[3]表三汇总表!$D$10:$D$607)/10000</f>
        <v>2871.706604</v>
      </c>
      <c r="G1167" s="25">
        <f t="shared" si="62"/>
        <v>-12.3410682539683</v>
      </c>
      <c r="I1167" s="4"/>
    </row>
    <row r="1168" spans="1:9">
      <c r="A1168" s="26">
        <v>2200103</v>
      </c>
      <c r="B1168" s="26" t="s">
        <v>12</v>
      </c>
      <c r="C1168" s="28">
        <f t="shared" si="61"/>
        <v>7</v>
      </c>
      <c r="D1168" s="28" t="str">
        <f t="shared" si="63"/>
        <v>22001</v>
      </c>
      <c r="E1168" s="30">
        <v>0</v>
      </c>
      <c r="F1168" s="30">
        <f>SUMIF([3]表三汇总表!$A$10:$A$607,A1168,[3]表三汇总表!$D$10:$D$607)/10000</f>
        <v>0</v>
      </c>
      <c r="G1168" s="25" t="e">
        <f t="shared" si="62"/>
        <v>#DIV/0!</v>
      </c>
      <c r="I1168" s="4"/>
    </row>
    <row r="1169" spans="1:9">
      <c r="A1169" s="26">
        <v>2200104</v>
      </c>
      <c r="B1169" s="26" t="s">
        <v>881</v>
      </c>
      <c r="C1169" s="28">
        <f t="shared" si="61"/>
        <v>7</v>
      </c>
      <c r="D1169" s="28" t="str">
        <f t="shared" si="63"/>
        <v>22001</v>
      </c>
      <c r="E1169" s="30">
        <v>0</v>
      </c>
      <c r="F1169" s="30">
        <f>SUMIF([3]表三汇总表!$A$10:$A$607,A1169,[3]表三汇总表!$D$10:$D$607)/10000</f>
        <v>0</v>
      </c>
      <c r="G1169" s="25" t="e">
        <f t="shared" si="62"/>
        <v>#DIV/0!</v>
      </c>
      <c r="I1169" s="4"/>
    </row>
    <row r="1170" spans="1:9">
      <c r="A1170" s="26">
        <v>2200106</v>
      </c>
      <c r="B1170" s="26" t="s">
        <v>882</v>
      </c>
      <c r="C1170" s="28">
        <f t="shared" si="61"/>
        <v>7</v>
      </c>
      <c r="D1170" s="28" t="str">
        <f t="shared" si="63"/>
        <v>22001</v>
      </c>
      <c r="E1170" s="30">
        <v>0</v>
      </c>
      <c r="F1170" s="30">
        <f>SUMIF([3]表三汇总表!$A$10:$A$607,A1170,[3]表三汇总表!$D$10:$D$607)/10000</f>
        <v>0</v>
      </c>
      <c r="G1170" s="25" t="e">
        <f t="shared" si="62"/>
        <v>#DIV/0!</v>
      </c>
      <c r="I1170" s="4"/>
    </row>
    <row r="1171" spans="1:9">
      <c r="A1171" s="26">
        <v>2200107</v>
      </c>
      <c r="B1171" s="26" t="s">
        <v>883</v>
      </c>
      <c r="C1171" s="28">
        <f t="shared" si="61"/>
        <v>7</v>
      </c>
      <c r="D1171" s="28" t="str">
        <f t="shared" si="63"/>
        <v>22001</v>
      </c>
      <c r="E1171" s="30">
        <v>0</v>
      </c>
      <c r="F1171" s="30">
        <f>SUMIF([3]表三汇总表!$A$10:$A$607,A1171,[3]表三汇总表!$D$10:$D$607)/10000</f>
        <v>0</v>
      </c>
      <c r="G1171" s="25" t="e">
        <f t="shared" si="62"/>
        <v>#DIV/0!</v>
      </c>
      <c r="I1171" s="4"/>
    </row>
    <row r="1172" spans="1:9">
      <c r="A1172" s="26">
        <v>2200108</v>
      </c>
      <c r="B1172" s="26" t="s">
        <v>884</v>
      </c>
      <c r="C1172" s="28">
        <f t="shared" si="61"/>
        <v>7</v>
      </c>
      <c r="D1172" s="28" t="str">
        <f t="shared" si="63"/>
        <v>22001</v>
      </c>
      <c r="E1172" s="30">
        <v>0</v>
      </c>
      <c r="F1172" s="30">
        <f>SUMIF([3]表三汇总表!$A$10:$A$607,A1172,[3]表三汇总表!$D$10:$D$607)/10000</f>
        <v>0</v>
      </c>
      <c r="G1172" s="25" t="e">
        <f t="shared" si="62"/>
        <v>#DIV/0!</v>
      </c>
      <c r="I1172" s="4"/>
    </row>
    <row r="1173" spans="1:9">
      <c r="A1173" s="26">
        <v>2200109</v>
      </c>
      <c r="B1173" s="26" t="s">
        <v>885</v>
      </c>
      <c r="C1173" s="28">
        <f t="shared" si="61"/>
        <v>7</v>
      </c>
      <c r="D1173" s="28" t="str">
        <f t="shared" si="63"/>
        <v>22001</v>
      </c>
      <c r="E1173" s="30">
        <v>0</v>
      </c>
      <c r="F1173" s="30">
        <f>SUMIF([3]表三汇总表!$A$10:$A$607,A1173,[3]表三汇总表!$D$10:$D$607)/10000</f>
        <v>0</v>
      </c>
      <c r="G1173" s="25" t="e">
        <f t="shared" si="62"/>
        <v>#DIV/0!</v>
      </c>
      <c r="I1173" s="4"/>
    </row>
    <row r="1174" spans="1:9">
      <c r="A1174" s="26">
        <v>2200112</v>
      </c>
      <c r="B1174" s="26" t="s">
        <v>886</v>
      </c>
      <c r="C1174" s="28">
        <f t="shared" si="61"/>
        <v>7</v>
      </c>
      <c r="D1174" s="28" t="str">
        <f t="shared" si="63"/>
        <v>22001</v>
      </c>
      <c r="E1174" s="30">
        <v>0</v>
      </c>
      <c r="F1174" s="30">
        <f>SUMIF([3]表三汇总表!$A$10:$A$607,A1174,[3]表三汇总表!$D$10:$D$607)/10000</f>
        <v>0</v>
      </c>
      <c r="G1174" s="25" t="e">
        <f t="shared" si="62"/>
        <v>#DIV/0!</v>
      </c>
      <c r="I1174" s="4"/>
    </row>
    <row r="1175" spans="1:9">
      <c r="A1175" s="26">
        <v>2200113</v>
      </c>
      <c r="B1175" s="26" t="s">
        <v>887</v>
      </c>
      <c r="C1175" s="28">
        <f t="shared" si="61"/>
        <v>7</v>
      </c>
      <c r="D1175" s="28" t="str">
        <f t="shared" si="63"/>
        <v>22001</v>
      </c>
      <c r="E1175" s="30">
        <v>0</v>
      </c>
      <c r="F1175" s="30">
        <f>SUMIF([3]表三汇总表!$A$10:$A$607,A1175,[3]表三汇总表!$D$10:$D$607)/10000</f>
        <v>0</v>
      </c>
      <c r="G1175" s="25" t="e">
        <f t="shared" si="62"/>
        <v>#DIV/0!</v>
      </c>
      <c r="I1175" s="4"/>
    </row>
    <row r="1176" spans="1:9">
      <c r="A1176" s="26">
        <v>2200114</v>
      </c>
      <c r="B1176" s="26" t="s">
        <v>888</v>
      </c>
      <c r="C1176" s="28">
        <f t="shared" si="61"/>
        <v>7</v>
      </c>
      <c r="D1176" s="28" t="str">
        <f t="shared" si="63"/>
        <v>22001</v>
      </c>
      <c r="E1176" s="30">
        <v>0</v>
      </c>
      <c r="F1176" s="30">
        <f>SUMIF([3]表三汇总表!$A$10:$A$607,A1176,[3]表三汇总表!$D$10:$D$607)/10000</f>
        <v>0</v>
      </c>
      <c r="G1176" s="25" t="e">
        <f t="shared" si="62"/>
        <v>#DIV/0!</v>
      </c>
      <c r="I1176" s="4"/>
    </row>
    <row r="1177" spans="1:9">
      <c r="A1177" s="26">
        <v>2200115</v>
      </c>
      <c r="B1177" s="26" t="s">
        <v>889</v>
      </c>
      <c r="C1177" s="28">
        <f t="shared" si="61"/>
        <v>7</v>
      </c>
      <c r="D1177" s="28" t="str">
        <f t="shared" si="63"/>
        <v>22001</v>
      </c>
      <c r="E1177" s="30">
        <v>0</v>
      </c>
      <c r="F1177" s="30">
        <f>SUMIF([3]表三汇总表!$A$10:$A$607,A1177,[3]表三汇总表!$D$10:$D$607)/10000</f>
        <v>0</v>
      </c>
      <c r="G1177" s="25" t="e">
        <f t="shared" si="62"/>
        <v>#DIV/0!</v>
      </c>
      <c r="I1177" s="4"/>
    </row>
    <row r="1178" spans="1:9">
      <c r="A1178" s="26">
        <v>2200116</v>
      </c>
      <c r="B1178" s="26" t="s">
        <v>890</v>
      </c>
      <c r="C1178" s="28">
        <f t="shared" si="61"/>
        <v>7</v>
      </c>
      <c r="D1178" s="28" t="str">
        <f t="shared" si="63"/>
        <v>22001</v>
      </c>
      <c r="E1178" s="30">
        <v>0</v>
      </c>
      <c r="F1178" s="30">
        <f>SUMIF([3]表三汇总表!$A$10:$A$607,A1178,[3]表三汇总表!$D$10:$D$607)/10000</f>
        <v>0</v>
      </c>
      <c r="G1178" s="25" t="e">
        <f t="shared" si="62"/>
        <v>#DIV/0!</v>
      </c>
      <c r="I1178" s="4"/>
    </row>
    <row r="1179" spans="1:9">
      <c r="A1179" s="26">
        <v>2200119</v>
      </c>
      <c r="B1179" s="26" t="s">
        <v>891</v>
      </c>
      <c r="C1179" s="28">
        <f t="shared" si="61"/>
        <v>7</v>
      </c>
      <c r="D1179" s="28" t="str">
        <f t="shared" si="63"/>
        <v>22001</v>
      </c>
      <c r="E1179" s="30">
        <v>0</v>
      </c>
      <c r="F1179" s="30">
        <f>SUMIF([3]表三汇总表!$A$10:$A$607,A1179,[3]表三汇总表!$D$10:$D$607)/10000</f>
        <v>0</v>
      </c>
      <c r="G1179" s="25" t="e">
        <f t="shared" si="62"/>
        <v>#DIV/0!</v>
      </c>
      <c r="I1179" s="4"/>
    </row>
    <row r="1180" spans="1:9">
      <c r="A1180" s="26">
        <v>2200120</v>
      </c>
      <c r="B1180" s="26" t="s">
        <v>892</v>
      </c>
      <c r="C1180" s="28">
        <f t="shared" si="61"/>
        <v>7</v>
      </c>
      <c r="D1180" s="28" t="str">
        <f t="shared" si="63"/>
        <v>22001</v>
      </c>
      <c r="E1180" s="30">
        <v>0</v>
      </c>
      <c r="F1180" s="30">
        <f>SUMIF([3]表三汇总表!$A$10:$A$607,A1180,[3]表三汇总表!$D$10:$D$607)/10000</f>
        <v>0</v>
      </c>
      <c r="G1180" s="25" t="e">
        <f t="shared" si="62"/>
        <v>#DIV/0!</v>
      </c>
      <c r="I1180" s="4"/>
    </row>
    <row r="1181" spans="1:9">
      <c r="A1181" s="26">
        <v>2200121</v>
      </c>
      <c r="B1181" s="26" t="s">
        <v>893</v>
      </c>
      <c r="C1181" s="28">
        <f t="shared" si="61"/>
        <v>7</v>
      </c>
      <c r="D1181" s="28" t="str">
        <f t="shared" si="63"/>
        <v>22001</v>
      </c>
      <c r="E1181" s="30">
        <v>0</v>
      </c>
      <c r="F1181" s="30">
        <f>SUMIF([3]表三汇总表!$A$10:$A$607,A1181,[3]表三汇总表!$D$10:$D$607)/10000</f>
        <v>0</v>
      </c>
      <c r="G1181" s="25" t="e">
        <f t="shared" si="62"/>
        <v>#DIV/0!</v>
      </c>
      <c r="I1181" s="4"/>
    </row>
    <row r="1182" spans="1:9">
      <c r="A1182" s="26">
        <v>2200122</v>
      </c>
      <c r="B1182" s="26" t="s">
        <v>894</v>
      </c>
      <c r="C1182" s="28">
        <f t="shared" si="61"/>
        <v>7</v>
      </c>
      <c r="D1182" s="28" t="str">
        <f t="shared" si="63"/>
        <v>22001</v>
      </c>
      <c r="E1182" s="30">
        <v>0</v>
      </c>
      <c r="F1182" s="30">
        <f>SUMIF([3]表三汇总表!$A$10:$A$607,A1182,[3]表三汇总表!$D$10:$D$607)/10000</f>
        <v>0</v>
      </c>
      <c r="G1182" s="25" t="e">
        <f t="shared" si="62"/>
        <v>#DIV/0!</v>
      </c>
      <c r="I1182" s="4"/>
    </row>
    <row r="1183" spans="1:9">
      <c r="A1183" s="26">
        <v>2200123</v>
      </c>
      <c r="B1183" s="26" t="s">
        <v>895</v>
      </c>
      <c r="C1183" s="28">
        <f t="shared" si="61"/>
        <v>7</v>
      </c>
      <c r="D1183" s="28" t="str">
        <f t="shared" si="63"/>
        <v>22001</v>
      </c>
      <c r="E1183" s="30">
        <v>0</v>
      </c>
      <c r="F1183" s="30">
        <f>SUMIF([3]表三汇总表!$A$10:$A$607,A1183,[3]表三汇总表!$D$10:$D$607)/10000</f>
        <v>0</v>
      </c>
      <c r="G1183" s="25" t="e">
        <f t="shared" si="62"/>
        <v>#DIV/0!</v>
      </c>
      <c r="I1183" s="4"/>
    </row>
    <row r="1184" spans="1:9">
      <c r="A1184" s="26">
        <v>2200124</v>
      </c>
      <c r="B1184" s="26" t="s">
        <v>896</v>
      </c>
      <c r="C1184" s="28">
        <f t="shared" si="61"/>
        <v>7</v>
      </c>
      <c r="D1184" s="28" t="str">
        <f t="shared" si="63"/>
        <v>22001</v>
      </c>
      <c r="E1184" s="30">
        <v>0</v>
      </c>
      <c r="F1184" s="30">
        <f>SUMIF([3]表三汇总表!$A$10:$A$607,A1184,[3]表三汇总表!$D$10:$D$607)/10000</f>
        <v>0</v>
      </c>
      <c r="G1184" s="25" t="e">
        <f t="shared" si="62"/>
        <v>#DIV/0!</v>
      </c>
      <c r="I1184" s="4"/>
    </row>
    <row r="1185" spans="1:9">
      <c r="A1185" s="26">
        <v>2200125</v>
      </c>
      <c r="B1185" s="26" t="s">
        <v>897</v>
      </c>
      <c r="C1185" s="28">
        <f t="shared" si="61"/>
        <v>7</v>
      </c>
      <c r="D1185" s="28" t="str">
        <f t="shared" si="63"/>
        <v>22001</v>
      </c>
      <c r="E1185" s="30">
        <v>0</v>
      </c>
      <c r="F1185" s="30">
        <f>SUMIF([3]表三汇总表!$A$10:$A$607,A1185,[3]表三汇总表!$D$10:$D$607)/10000</f>
        <v>0</v>
      </c>
      <c r="G1185" s="25" t="e">
        <f t="shared" si="62"/>
        <v>#DIV/0!</v>
      </c>
      <c r="I1185" s="4"/>
    </row>
    <row r="1186" spans="1:9">
      <c r="A1186" s="26">
        <v>2200126</v>
      </c>
      <c r="B1186" s="26" t="s">
        <v>898</v>
      </c>
      <c r="C1186" s="28">
        <f t="shared" si="61"/>
        <v>7</v>
      </c>
      <c r="D1186" s="28" t="str">
        <f t="shared" si="63"/>
        <v>22001</v>
      </c>
      <c r="E1186" s="30">
        <v>0</v>
      </c>
      <c r="F1186" s="30">
        <f>SUMIF([3]表三汇总表!$A$10:$A$607,A1186,[3]表三汇总表!$D$10:$D$607)/10000</f>
        <v>0</v>
      </c>
      <c r="G1186" s="25" t="e">
        <f t="shared" si="62"/>
        <v>#DIV/0!</v>
      </c>
      <c r="I1186" s="4"/>
    </row>
    <row r="1187" spans="1:9">
      <c r="A1187" s="26">
        <v>2200127</v>
      </c>
      <c r="B1187" s="26" t="s">
        <v>899</v>
      </c>
      <c r="C1187" s="28">
        <f t="shared" si="61"/>
        <v>7</v>
      </c>
      <c r="D1187" s="28" t="str">
        <f t="shared" si="63"/>
        <v>22001</v>
      </c>
      <c r="E1187" s="30">
        <v>0</v>
      </c>
      <c r="F1187" s="30">
        <f>SUMIF([3]表三汇总表!$A$10:$A$607,A1187,[3]表三汇总表!$D$10:$D$607)/10000</f>
        <v>0</v>
      </c>
      <c r="G1187" s="25" t="e">
        <f t="shared" si="62"/>
        <v>#DIV/0!</v>
      </c>
      <c r="I1187" s="4"/>
    </row>
    <row r="1188" spans="1:9">
      <c r="A1188" s="26">
        <v>2200128</v>
      </c>
      <c r="B1188" s="26" t="s">
        <v>900</v>
      </c>
      <c r="C1188" s="28">
        <f t="shared" si="61"/>
        <v>7</v>
      </c>
      <c r="D1188" s="28" t="str">
        <f t="shared" si="63"/>
        <v>22001</v>
      </c>
      <c r="E1188" s="30">
        <v>0</v>
      </c>
      <c r="F1188" s="30">
        <f>SUMIF([3]表三汇总表!$A$10:$A$607,A1188,[3]表三汇总表!$D$10:$D$607)/10000</f>
        <v>0</v>
      </c>
      <c r="G1188" s="25" t="e">
        <f t="shared" si="62"/>
        <v>#DIV/0!</v>
      </c>
      <c r="I1188" s="4"/>
    </row>
    <row r="1189" spans="1:9">
      <c r="A1189" s="26">
        <v>2200129</v>
      </c>
      <c r="B1189" s="26" t="s">
        <v>901</v>
      </c>
      <c r="C1189" s="28">
        <f t="shared" si="61"/>
        <v>7</v>
      </c>
      <c r="D1189" s="28" t="str">
        <f t="shared" si="63"/>
        <v>22001</v>
      </c>
      <c r="E1189" s="30">
        <v>0</v>
      </c>
      <c r="F1189" s="30">
        <f>SUMIF([3]表三汇总表!$A$10:$A$607,A1189,[3]表三汇总表!$D$10:$D$607)/10000</f>
        <v>0</v>
      </c>
      <c r="G1189" s="25" t="e">
        <f t="shared" si="62"/>
        <v>#DIV/0!</v>
      </c>
      <c r="I1189" s="4"/>
    </row>
    <row r="1190" spans="1:9">
      <c r="A1190" s="26">
        <v>2200150</v>
      </c>
      <c r="B1190" s="26" t="s">
        <v>19</v>
      </c>
      <c r="C1190" s="28">
        <f t="shared" si="61"/>
        <v>7</v>
      </c>
      <c r="D1190" s="28" t="str">
        <f t="shared" si="63"/>
        <v>22001</v>
      </c>
      <c r="E1190" s="30">
        <v>0</v>
      </c>
      <c r="F1190" s="30">
        <f>SUMIF([3]表三汇总表!$A$10:$A$607,A1190,[3]表三汇总表!$D$10:$D$607)/10000</f>
        <v>0</v>
      </c>
      <c r="G1190" s="25" t="e">
        <f t="shared" si="62"/>
        <v>#DIV/0!</v>
      </c>
      <c r="I1190" s="4"/>
    </row>
    <row r="1191" spans="1:9">
      <c r="A1191" s="26">
        <v>2200199</v>
      </c>
      <c r="B1191" s="26" t="s">
        <v>902</v>
      </c>
      <c r="C1191" s="28">
        <f t="shared" si="61"/>
        <v>7</v>
      </c>
      <c r="D1191" s="28" t="str">
        <f t="shared" si="63"/>
        <v>22001</v>
      </c>
      <c r="E1191" s="30">
        <v>0</v>
      </c>
      <c r="F1191" s="30">
        <f>SUMIF([3]表三汇总表!$A$10:$A$607,A1191,[3]表三汇总表!$D$10:$D$607)/10000</f>
        <v>0</v>
      </c>
      <c r="G1191" s="25" t="e">
        <f t="shared" si="62"/>
        <v>#DIV/0!</v>
      </c>
      <c r="I1191" s="4"/>
    </row>
    <row r="1192" spans="1:9">
      <c r="A1192" s="26">
        <v>22005</v>
      </c>
      <c r="B1192" s="27" t="s">
        <v>903</v>
      </c>
      <c r="C1192" s="28">
        <f t="shared" si="61"/>
        <v>5</v>
      </c>
      <c r="D1192" s="28" t="str">
        <f t="shared" si="63"/>
        <v/>
      </c>
      <c r="E1192" s="35">
        <v>239</v>
      </c>
      <c r="F1192" s="35">
        <f>SUM(F1193:F1206)</f>
        <v>209.771144</v>
      </c>
      <c r="G1192" s="25">
        <f t="shared" si="62"/>
        <v>-12.2296468619247</v>
      </c>
      <c r="I1192" s="4"/>
    </row>
    <row r="1193" spans="1:9">
      <c r="A1193" s="26">
        <v>2200501</v>
      </c>
      <c r="B1193" s="26" t="s">
        <v>10</v>
      </c>
      <c r="C1193" s="28">
        <f t="shared" si="61"/>
        <v>7</v>
      </c>
      <c r="D1193" s="28" t="str">
        <f t="shared" si="63"/>
        <v>22005</v>
      </c>
      <c r="E1193" s="30">
        <v>0</v>
      </c>
      <c r="F1193" s="30">
        <f>SUMIF([3]表三汇总表!$A$10:$A$607,A1193,[3]表三汇总表!$D$10:$D$607)/10000</f>
        <v>0</v>
      </c>
      <c r="G1193" s="25" t="e">
        <f t="shared" si="62"/>
        <v>#DIV/0!</v>
      </c>
      <c r="I1193" s="4"/>
    </row>
    <row r="1194" spans="1:9">
      <c r="A1194" s="26">
        <v>2200502</v>
      </c>
      <c r="B1194" s="26" t="s">
        <v>11</v>
      </c>
      <c r="C1194" s="28">
        <f t="shared" si="61"/>
        <v>7</v>
      </c>
      <c r="D1194" s="28" t="str">
        <f t="shared" si="63"/>
        <v>22005</v>
      </c>
      <c r="E1194" s="30">
        <v>0</v>
      </c>
      <c r="F1194" s="30">
        <f>SUMIF([3]表三汇总表!$A$10:$A$607,A1194,[3]表三汇总表!$D$10:$D$607)/10000</f>
        <v>0</v>
      </c>
      <c r="G1194" s="25" t="e">
        <f t="shared" si="62"/>
        <v>#DIV/0!</v>
      </c>
      <c r="I1194" s="4"/>
    </row>
    <row r="1195" spans="1:9">
      <c r="A1195" s="26">
        <v>2200503</v>
      </c>
      <c r="B1195" s="26" t="s">
        <v>12</v>
      </c>
      <c r="C1195" s="28">
        <f t="shared" si="61"/>
        <v>7</v>
      </c>
      <c r="D1195" s="28" t="str">
        <f t="shared" si="63"/>
        <v>22005</v>
      </c>
      <c r="E1195" s="30">
        <v>0</v>
      </c>
      <c r="F1195" s="30">
        <f>SUMIF([3]表三汇总表!$A$10:$A$607,A1195,[3]表三汇总表!$D$10:$D$607)/10000</f>
        <v>0</v>
      </c>
      <c r="G1195" s="25" t="e">
        <f t="shared" si="62"/>
        <v>#DIV/0!</v>
      </c>
      <c r="I1195" s="4"/>
    </row>
    <row r="1196" spans="1:9">
      <c r="A1196" s="26">
        <v>2200504</v>
      </c>
      <c r="B1196" s="26" t="s">
        <v>904</v>
      </c>
      <c r="C1196" s="28">
        <f t="shared" si="61"/>
        <v>7</v>
      </c>
      <c r="D1196" s="28" t="str">
        <f t="shared" si="63"/>
        <v>22005</v>
      </c>
      <c r="E1196" s="30">
        <v>0</v>
      </c>
      <c r="F1196" s="30">
        <f>SUMIF([3]表三汇总表!$A$10:$A$607,A1196,[3]表三汇总表!$D$10:$D$607)/10000</f>
        <v>0</v>
      </c>
      <c r="G1196" s="25" t="e">
        <f t="shared" si="62"/>
        <v>#DIV/0!</v>
      </c>
      <c r="I1196" s="4"/>
    </row>
    <row r="1197" spans="1:9">
      <c r="A1197" s="26">
        <v>2200506</v>
      </c>
      <c r="B1197" s="26" t="s">
        <v>905</v>
      </c>
      <c r="C1197" s="28">
        <f t="shared" si="61"/>
        <v>7</v>
      </c>
      <c r="D1197" s="28" t="str">
        <f t="shared" si="63"/>
        <v>22005</v>
      </c>
      <c r="E1197" s="30">
        <v>0</v>
      </c>
      <c r="F1197" s="30">
        <f>SUMIF([3]表三汇总表!$A$10:$A$607,A1197,[3]表三汇总表!$D$10:$D$607)/10000</f>
        <v>0</v>
      </c>
      <c r="G1197" s="25" t="e">
        <f t="shared" si="62"/>
        <v>#DIV/0!</v>
      </c>
      <c r="I1197" s="4"/>
    </row>
    <row r="1198" spans="1:9">
      <c r="A1198" s="26">
        <v>2200507</v>
      </c>
      <c r="B1198" s="26" t="s">
        <v>906</v>
      </c>
      <c r="C1198" s="28">
        <f t="shared" si="61"/>
        <v>7</v>
      </c>
      <c r="D1198" s="28" t="str">
        <f t="shared" si="63"/>
        <v>22005</v>
      </c>
      <c r="E1198" s="30">
        <v>0</v>
      </c>
      <c r="F1198" s="30">
        <f>SUMIF([3]表三汇总表!$A$10:$A$607,A1198,[3]表三汇总表!$D$10:$D$607)/10000</f>
        <v>0</v>
      </c>
      <c r="G1198" s="25" t="e">
        <f t="shared" si="62"/>
        <v>#DIV/0!</v>
      </c>
      <c r="I1198" s="4"/>
    </row>
    <row r="1199" spans="1:9">
      <c r="A1199" s="26">
        <v>2200508</v>
      </c>
      <c r="B1199" s="26" t="s">
        <v>907</v>
      </c>
      <c r="C1199" s="28">
        <f t="shared" si="61"/>
        <v>7</v>
      </c>
      <c r="D1199" s="28" t="str">
        <f t="shared" si="63"/>
        <v>22005</v>
      </c>
      <c r="E1199" s="30">
        <v>0</v>
      </c>
      <c r="F1199" s="30">
        <f>SUMIF([3]表三汇总表!$A$10:$A$607,A1199,[3]表三汇总表!$D$10:$D$607)/10000</f>
        <v>0</v>
      </c>
      <c r="G1199" s="25" t="e">
        <f t="shared" si="62"/>
        <v>#DIV/0!</v>
      </c>
      <c r="I1199" s="4"/>
    </row>
    <row r="1200" spans="1:9">
      <c r="A1200" s="26">
        <v>2200509</v>
      </c>
      <c r="B1200" s="26" t="s">
        <v>908</v>
      </c>
      <c r="C1200" s="28">
        <f t="shared" si="61"/>
        <v>7</v>
      </c>
      <c r="D1200" s="28" t="str">
        <f t="shared" si="63"/>
        <v>22005</v>
      </c>
      <c r="E1200" s="30">
        <v>0</v>
      </c>
      <c r="F1200" s="30">
        <f>SUMIF([3]表三汇总表!$A$10:$A$607,A1200,[3]表三汇总表!$D$10:$D$607)/10000</f>
        <v>0</v>
      </c>
      <c r="G1200" s="25" t="e">
        <f t="shared" si="62"/>
        <v>#DIV/0!</v>
      </c>
      <c r="I1200" s="4"/>
    </row>
    <row r="1201" spans="1:9">
      <c r="A1201" s="26">
        <v>2200510</v>
      </c>
      <c r="B1201" s="26" t="s">
        <v>909</v>
      </c>
      <c r="C1201" s="28">
        <f t="shared" si="61"/>
        <v>7</v>
      </c>
      <c r="D1201" s="28" t="str">
        <f t="shared" si="63"/>
        <v>22005</v>
      </c>
      <c r="E1201" s="30">
        <v>0</v>
      </c>
      <c r="F1201" s="30">
        <f>SUMIF([3]表三汇总表!$A$10:$A$607,A1201,[3]表三汇总表!$D$10:$D$607)/10000</f>
        <v>0</v>
      </c>
      <c r="G1201" s="25" t="e">
        <f t="shared" si="62"/>
        <v>#DIV/0!</v>
      </c>
      <c r="I1201" s="4"/>
    </row>
    <row r="1202" spans="1:9">
      <c r="A1202" s="26">
        <v>2200511</v>
      </c>
      <c r="B1202" s="26" t="s">
        <v>910</v>
      </c>
      <c r="C1202" s="28">
        <f t="shared" si="61"/>
        <v>7</v>
      </c>
      <c r="D1202" s="28" t="str">
        <f t="shared" si="63"/>
        <v>22005</v>
      </c>
      <c r="E1202" s="30">
        <v>0</v>
      </c>
      <c r="F1202" s="30">
        <f>SUMIF([3]表三汇总表!$A$10:$A$607,A1202,[3]表三汇总表!$D$10:$D$607)/10000</f>
        <v>0</v>
      </c>
      <c r="G1202" s="25" t="e">
        <f t="shared" si="62"/>
        <v>#DIV/0!</v>
      </c>
      <c r="I1202" s="4"/>
    </row>
    <row r="1203" spans="1:9">
      <c r="A1203" s="26">
        <v>2200512</v>
      </c>
      <c r="B1203" s="26" t="s">
        <v>911</v>
      </c>
      <c r="C1203" s="28">
        <f t="shared" si="61"/>
        <v>7</v>
      </c>
      <c r="D1203" s="28" t="str">
        <f t="shared" si="63"/>
        <v>22005</v>
      </c>
      <c r="E1203" s="30">
        <v>0</v>
      </c>
      <c r="F1203" s="30">
        <f>SUMIF([3]表三汇总表!$A$10:$A$607,A1203,[3]表三汇总表!$D$10:$D$607)/10000</f>
        <v>0</v>
      </c>
      <c r="G1203" s="25" t="e">
        <f t="shared" si="62"/>
        <v>#DIV/0!</v>
      </c>
      <c r="I1203" s="4"/>
    </row>
    <row r="1204" spans="1:9">
      <c r="A1204" s="26">
        <v>2200513</v>
      </c>
      <c r="B1204" s="26" t="s">
        <v>912</v>
      </c>
      <c r="C1204" s="28">
        <f t="shared" si="61"/>
        <v>7</v>
      </c>
      <c r="D1204" s="28" t="str">
        <f t="shared" si="63"/>
        <v>22005</v>
      </c>
      <c r="E1204" s="30">
        <v>0</v>
      </c>
      <c r="F1204" s="30">
        <f>SUMIF([3]表三汇总表!$A$10:$A$607,A1204,[3]表三汇总表!$D$10:$D$607)/10000</f>
        <v>0</v>
      </c>
      <c r="G1204" s="25" t="e">
        <f t="shared" si="62"/>
        <v>#DIV/0!</v>
      </c>
      <c r="I1204" s="4"/>
    </row>
    <row r="1205" spans="1:9">
      <c r="A1205" s="26">
        <v>2200514</v>
      </c>
      <c r="B1205" s="26" t="s">
        <v>913</v>
      </c>
      <c r="C1205" s="28">
        <f t="shared" si="61"/>
        <v>7</v>
      </c>
      <c r="D1205" s="28" t="str">
        <f t="shared" si="63"/>
        <v>22005</v>
      </c>
      <c r="E1205" s="30">
        <v>0</v>
      </c>
      <c r="F1205" s="30">
        <f>SUMIF([3]表三汇总表!$A$10:$A$607,A1205,[3]表三汇总表!$D$10:$D$607)/10000</f>
        <v>0</v>
      </c>
      <c r="G1205" s="25" t="e">
        <f t="shared" si="62"/>
        <v>#DIV/0!</v>
      </c>
      <c r="I1205" s="4"/>
    </row>
    <row r="1206" spans="1:9">
      <c r="A1206" s="26">
        <v>2200599</v>
      </c>
      <c r="B1206" s="26" t="s">
        <v>914</v>
      </c>
      <c r="C1206" s="28">
        <f t="shared" si="61"/>
        <v>7</v>
      </c>
      <c r="D1206" s="28" t="str">
        <f t="shared" si="63"/>
        <v>22005</v>
      </c>
      <c r="E1206" s="30">
        <v>239</v>
      </c>
      <c r="F1206" s="30">
        <f>SUMIF([3]表三汇总表!$A$10:$A$607,A1206,[3]表三汇总表!$D$10:$D$607)/10000</f>
        <v>209.771144</v>
      </c>
      <c r="G1206" s="25">
        <f t="shared" si="62"/>
        <v>-12.2296468619247</v>
      </c>
      <c r="I1206" s="4"/>
    </row>
    <row r="1207" spans="1:9">
      <c r="A1207" s="26">
        <v>22099</v>
      </c>
      <c r="B1207" s="27" t="s">
        <v>915</v>
      </c>
      <c r="C1207" s="28">
        <f t="shared" si="61"/>
        <v>5</v>
      </c>
      <c r="D1207" s="28" t="str">
        <f t="shared" si="63"/>
        <v/>
      </c>
      <c r="E1207" s="35">
        <v>0</v>
      </c>
      <c r="F1207" s="35">
        <f>F1208</f>
        <v>3000</v>
      </c>
      <c r="G1207" s="25" t="e">
        <f t="shared" si="62"/>
        <v>#DIV/0!</v>
      </c>
      <c r="I1207" s="4"/>
    </row>
    <row r="1208" spans="1:9">
      <c r="A1208" s="26">
        <v>2209999</v>
      </c>
      <c r="B1208" s="26" t="s">
        <v>916</v>
      </c>
      <c r="C1208" s="28">
        <f t="shared" si="61"/>
        <v>7</v>
      </c>
      <c r="D1208" s="28" t="str">
        <f t="shared" si="63"/>
        <v>22099</v>
      </c>
      <c r="E1208" s="30">
        <v>0</v>
      </c>
      <c r="F1208" s="30">
        <f>SUMIF([3]表三汇总表!$A$10:$A$607,A1208,[3]表三汇总表!$D$10:$D$607)/10000</f>
        <v>3000</v>
      </c>
      <c r="G1208" s="25" t="e">
        <f t="shared" si="62"/>
        <v>#DIV/0!</v>
      </c>
      <c r="I1208" s="4"/>
    </row>
    <row r="1209" spans="1:7">
      <c r="A1209" s="26">
        <v>221</v>
      </c>
      <c r="B1209" s="27" t="s">
        <v>917</v>
      </c>
      <c r="C1209" s="28">
        <f t="shared" si="61"/>
        <v>3</v>
      </c>
      <c r="D1209" s="28"/>
      <c r="E1209" s="35">
        <v>25000</v>
      </c>
      <c r="F1209" s="35">
        <f>SUM(F1210,F1223,F1227)</f>
        <v>0</v>
      </c>
      <c r="G1209" s="25">
        <f t="shared" si="62"/>
        <v>-100</v>
      </c>
    </row>
    <row r="1210" spans="1:9">
      <c r="A1210" s="26">
        <v>22101</v>
      </c>
      <c r="B1210" s="27" t="s">
        <v>918</v>
      </c>
      <c r="C1210" s="28">
        <f t="shared" si="61"/>
        <v>5</v>
      </c>
      <c r="D1210" s="28" t="str">
        <f t="shared" ref="D1210:D1220" si="64">IF(C1210=5,"",MID(A1210,1,5))</f>
        <v/>
      </c>
      <c r="E1210" s="35">
        <v>25000</v>
      </c>
      <c r="F1210" s="35">
        <f>SUM(F1211:F1222)</f>
        <v>0</v>
      </c>
      <c r="G1210" s="25">
        <f t="shared" si="62"/>
        <v>-100</v>
      </c>
      <c r="I1210" s="4"/>
    </row>
    <row r="1211" spans="1:9">
      <c r="A1211" s="26">
        <v>2210101</v>
      </c>
      <c r="B1211" s="26" t="s">
        <v>919</v>
      </c>
      <c r="C1211" s="28">
        <f t="shared" si="61"/>
        <v>7</v>
      </c>
      <c r="D1211" s="28" t="str">
        <f t="shared" si="64"/>
        <v>22101</v>
      </c>
      <c r="E1211" s="30">
        <v>0</v>
      </c>
      <c r="F1211" s="30">
        <f>SUMIF([3]表三汇总表!$A$10:$A$607,A1211,[3]表三汇总表!$D$10:$D$607)/10000</f>
        <v>0</v>
      </c>
      <c r="G1211" s="25" t="e">
        <f t="shared" si="62"/>
        <v>#DIV/0!</v>
      </c>
      <c r="I1211" s="4"/>
    </row>
    <row r="1212" spans="1:9">
      <c r="A1212" s="26">
        <v>2210102</v>
      </c>
      <c r="B1212" s="26" t="s">
        <v>920</v>
      </c>
      <c r="C1212" s="28">
        <f t="shared" si="61"/>
        <v>7</v>
      </c>
      <c r="D1212" s="28" t="str">
        <f t="shared" si="64"/>
        <v>22101</v>
      </c>
      <c r="E1212" s="30">
        <v>0</v>
      </c>
      <c r="F1212" s="30">
        <f>SUMIF([3]表三汇总表!$A$10:$A$607,A1212,[3]表三汇总表!$D$10:$D$607)/10000</f>
        <v>0</v>
      </c>
      <c r="G1212" s="25" t="e">
        <f t="shared" si="62"/>
        <v>#DIV/0!</v>
      </c>
      <c r="I1212" s="4"/>
    </row>
    <row r="1213" spans="1:9">
      <c r="A1213" s="26">
        <v>2210103</v>
      </c>
      <c r="B1213" s="26" t="s">
        <v>921</v>
      </c>
      <c r="C1213" s="28">
        <f t="shared" si="61"/>
        <v>7</v>
      </c>
      <c r="D1213" s="28" t="str">
        <f t="shared" si="64"/>
        <v>22101</v>
      </c>
      <c r="E1213" s="30">
        <v>25000</v>
      </c>
      <c r="F1213" s="30">
        <f>SUMIF([3]表三汇总表!$A$10:$A$607,A1213,[3]表三汇总表!$D$10:$D$607)/10000</f>
        <v>0</v>
      </c>
      <c r="G1213" s="25">
        <f t="shared" si="62"/>
        <v>-100</v>
      </c>
      <c r="I1213" s="4"/>
    </row>
    <row r="1214" spans="1:9">
      <c r="A1214" s="26">
        <v>2210104</v>
      </c>
      <c r="B1214" s="26" t="s">
        <v>922</v>
      </c>
      <c r="C1214" s="28">
        <f t="shared" si="61"/>
        <v>7</v>
      </c>
      <c r="D1214" s="28" t="str">
        <f t="shared" si="64"/>
        <v>22101</v>
      </c>
      <c r="E1214" s="30">
        <v>0</v>
      </c>
      <c r="F1214" s="30">
        <f>SUMIF([3]表三汇总表!$A$10:$A$607,A1214,[3]表三汇总表!$D$10:$D$607)/10000</f>
        <v>0</v>
      </c>
      <c r="G1214" s="25" t="e">
        <f t="shared" si="62"/>
        <v>#DIV/0!</v>
      </c>
      <c r="I1214" s="4"/>
    </row>
    <row r="1215" spans="1:9">
      <c r="A1215" s="26">
        <v>2210105</v>
      </c>
      <c r="B1215" s="26" t="s">
        <v>923</v>
      </c>
      <c r="C1215" s="28">
        <f t="shared" si="61"/>
        <v>7</v>
      </c>
      <c r="D1215" s="28" t="str">
        <f t="shared" si="64"/>
        <v>22101</v>
      </c>
      <c r="E1215" s="30">
        <v>0</v>
      </c>
      <c r="F1215" s="30">
        <f>SUMIF([3]表三汇总表!$A$10:$A$607,A1215,[3]表三汇总表!$D$10:$D$607)/10000</f>
        <v>0</v>
      </c>
      <c r="G1215" s="25" t="e">
        <f t="shared" si="62"/>
        <v>#DIV/0!</v>
      </c>
      <c r="I1215" s="4"/>
    </row>
    <row r="1216" spans="1:9">
      <c r="A1216" s="26">
        <v>2210106</v>
      </c>
      <c r="B1216" s="26" t="s">
        <v>924</v>
      </c>
      <c r="C1216" s="28">
        <f t="shared" si="61"/>
        <v>7</v>
      </c>
      <c r="D1216" s="28" t="str">
        <f t="shared" si="64"/>
        <v>22101</v>
      </c>
      <c r="E1216" s="30">
        <v>0</v>
      </c>
      <c r="F1216" s="30">
        <f>SUMIF([3]表三汇总表!$A$10:$A$607,A1216,[3]表三汇总表!$D$10:$D$607)/10000</f>
        <v>0</v>
      </c>
      <c r="G1216" s="25" t="e">
        <f t="shared" si="62"/>
        <v>#DIV/0!</v>
      </c>
      <c r="I1216" s="4"/>
    </row>
    <row r="1217" spans="1:9">
      <c r="A1217" s="26">
        <v>2210107</v>
      </c>
      <c r="B1217" s="26" t="s">
        <v>925</v>
      </c>
      <c r="C1217" s="28">
        <f t="shared" si="61"/>
        <v>7</v>
      </c>
      <c r="D1217" s="28" t="str">
        <f t="shared" si="64"/>
        <v>22101</v>
      </c>
      <c r="E1217" s="30">
        <v>0</v>
      </c>
      <c r="F1217" s="30">
        <f>SUMIF([3]表三汇总表!$A$10:$A$607,A1217,[3]表三汇总表!$D$10:$D$607)/10000</f>
        <v>0</v>
      </c>
      <c r="G1217" s="25" t="e">
        <f t="shared" si="62"/>
        <v>#DIV/0!</v>
      </c>
      <c r="I1217" s="4"/>
    </row>
    <row r="1218" spans="1:9">
      <c r="A1218" s="26">
        <v>2210108</v>
      </c>
      <c r="B1218" s="26" t="s">
        <v>926</v>
      </c>
      <c r="C1218" s="28">
        <f t="shared" si="61"/>
        <v>7</v>
      </c>
      <c r="D1218" s="28" t="str">
        <f t="shared" si="64"/>
        <v>22101</v>
      </c>
      <c r="E1218" s="30">
        <v>0</v>
      </c>
      <c r="F1218" s="30">
        <f>SUMIF([3]表三汇总表!$A$10:$A$607,A1218,[3]表三汇总表!$D$10:$D$607)/10000</f>
        <v>0</v>
      </c>
      <c r="G1218" s="25" t="e">
        <f t="shared" si="62"/>
        <v>#DIV/0!</v>
      </c>
      <c r="I1218" s="4"/>
    </row>
    <row r="1219" spans="1:9">
      <c r="A1219" s="26">
        <v>2210109</v>
      </c>
      <c r="B1219" s="26" t="s">
        <v>927</v>
      </c>
      <c r="C1219" s="28">
        <f t="shared" si="61"/>
        <v>7</v>
      </c>
      <c r="D1219" s="28" t="str">
        <f t="shared" si="64"/>
        <v>22101</v>
      </c>
      <c r="E1219" s="30">
        <v>0</v>
      </c>
      <c r="F1219" s="30">
        <f>SUMIF([3]表三汇总表!$A$10:$A$607,A1219,[3]表三汇总表!$D$10:$D$607)/10000</f>
        <v>0</v>
      </c>
      <c r="G1219" s="25" t="e">
        <f t="shared" si="62"/>
        <v>#DIV/0!</v>
      </c>
      <c r="I1219" s="4"/>
    </row>
    <row r="1220" spans="1:9">
      <c r="A1220" s="26">
        <v>2210110</v>
      </c>
      <c r="B1220" s="26" t="s">
        <v>928</v>
      </c>
      <c r="C1220" s="28">
        <f t="shared" si="61"/>
        <v>7</v>
      </c>
      <c r="D1220" s="28" t="str">
        <f t="shared" si="64"/>
        <v>22101</v>
      </c>
      <c r="E1220" s="30">
        <v>0</v>
      </c>
      <c r="F1220" s="30">
        <f>SUMIF([3]表三汇总表!$A$10:$A$607,A1220,[3]表三汇总表!$D$10:$D$607)/10000</f>
        <v>0</v>
      </c>
      <c r="G1220" s="25" t="e">
        <f t="shared" si="62"/>
        <v>#DIV/0!</v>
      </c>
      <c r="I1220" s="4"/>
    </row>
    <row r="1221" ht="15" spans="1:9">
      <c r="A1221" s="38">
        <v>2210111</v>
      </c>
      <c r="B1221" s="26" t="s">
        <v>929</v>
      </c>
      <c r="C1221" s="28"/>
      <c r="D1221" s="28"/>
      <c r="E1221" s="30">
        <v>0</v>
      </c>
      <c r="F1221" s="30"/>
      <c r="G1221" s="25" t="e">
        <f t="shared" si="62"/>
        <v>#DIV/0!</v>
      </c>
      <c r="I1221" s="4"/>
    </row>
    <row r="1222" spans="1:9">
      <c r="A1222" s="26">
        <v>2210199</v>
      </c>
      <c r="B1222" s="26" t="s">
        <v>930</v>
      </c>
      <c r="C1222" s="28">
        <f t="shared" ref="C1222:C1285" si="65">LEN(A1222)</f>
        <v>7</v>
      </c>
      <c r="D1222" s="28" t="str">
        <f t="shared" ref="D1222:D1230" si="66">IF(C1222=5,"",MID(A1222,1,5))</f>
        <v>22101</v>
      </c>
      <c r="E1222" s="30">
        <v>0</v>
      </c>
      <c r="F1222" s="30">
        <f>SUMIF([3]表三汇总表!$A$10:$A$607,A1222,[3]表三汇总表!$D$10:$D$607)/10000</f>
        <v>0</v>
      </c>
      <c r="G1222" s="25" t="e">
        <f t="shared" si="62"/>
        <v>#DIV/0!</v>
      </c>
      <c r="I1222" s="4"/>
    </row>
    <row r="1223" spans="1:9">
      <c r="A1223" s="26">
        <v>22102</v>
      </c>
      <c r="B1223" s="27" t="s">
        <v>931</v>
      </c>
      <c r="C1223" s="28">
        <f t="shared" si="65"/>
        <v>5</v>
      </c>
      <c r="D1223" s="28" t="str">
        <f t="shared" si="66"/>
        <v/>
      </c>
      <c r="E1223" s="35">
        <v>0</v>
      </c>
      <c r="F1223" s="35">
        <f>SUM(F1224:F1226)</f>
        <v>0</v>
      </c>
      <c r="G1223" s="25" t="e">
        <f t="shared" ref="G1223:G1286" si="67">(F1223-E1223)/E1223*100</f>
        <v>#DIV/0!</v>
      </c>
      <c r="I1223" s="4"/>
    </row>
    <row r="1224" spans="1:9">
      <c r="A1224" s="26">
        <v>2210201</v>
      </c>
      <c r="B1224" s="26" t="s">
        <v>932</v>
      </c>
      <c r="C1224" s="28">
        <f t="shared" si="65"/>
        <v>7</v>
      </c>
      <c r="D1224" s="28" t="str">
        <f t="shared" si="66"/>
        <v>22102</v>
      </c>
      <c r="E1224" s="30">
        <v>0</v>
      </c>
      <c r="F1224" s="30">
        <f>SUMIF([3]表三汇总表!$A$10:$A$607,A1224,[3]表三汇总表!$D$10:$D$607)/10000</f>
        <v>0</v>
      </c>
      <c r="G1224" s="25" t="e">
        <f t="shared" si="67"/>
        <v>#DIV/0!</v>
      </c>
      <c r="I1224" s="4"/>
    </row>
    <row r="1225" spans="1:9">
      <c r="A1225" s="26">
        <v>2210202</v>
      </c>
      <c r="B1225" s="26" t="s">
        <v>933</v>
      </c>
      <c r="C1225" s="28">
        <f t="shared" si="65"/>
        <v>7</v>
      </c>
      <c r="D1225" s="28" t="str">
        <f t="shared" si="66"/>
        <v>22102</v>
      </c>
      <c r="E1225" s="30">
        <v>0</v>
      </c>
      <c r="F1225" s="30">
        <f>SUMIF([3]表三汇总表!$A$10:$A$607,A1225,[3]表三汇总表!$D$10:$D$607)/10000</f>
        <v>0</v>
      </c>
      <c r="G1225" s="25" t="e">
        <f t="shared" si="67"/>
        <v>#DIV/0!</v>
      </c>
      <c r="I1225" s="4"/>
    </row>
    <row r="1226" spans="1:9">
      <c r="A1226" s="26">
        <v>2210203</v>
      </c>
      <c r="B1226" s="26" t="s">
        <v>934</v>
      </c>
      <c r="C1226" s="28">
        <f t="shared" si="65"/>
        <v>7</v>
      </c>
      <c r="D1226" s="28" t="str">
        <f t="shared" si="66"/>
        <v>22102</v>
      </c>
      <c r="E1226" s="30">
        <v>0</v>
      </c>
      <c r="F1226" s="30">
        <f>SUMIF([3]表三汇总表!$A$10:$A$607,A1226,[3]表三汇总表!$D$10:$D$607)/10000</f>
        <v>0</v>
      </c>
      <c r="G1226" s="25" t="e">
        <f t="shared" si="67"/>
        <v>#DIV/0!</v>
      </c>
      <c r="I1226" s="4"/>
    </row>
    <row r="1227" spans="1:9">
      <c r="A1227" s="26">
        <v>22103</v>
      </c>
      <c r="B1227" s="27" t="s">
        <v>935</v>
      </c>
      <c r="C1227" s="28">
        <f t="shared" si="65"/>
        <v>5</v>
      </c>
      <c r="D1227" s="28" t="str">
        <f t="shared" si="66"/>
        <v/>
      </c>
      <c r="E1227" s="35">
        <v>0</v>
      </c>
      <c r="F1227" s="35">
        <f>SUM(F1228:F1230)</f>
        <v>0</v>
      </c>
      <c r="G1227" s="25" t="e">
        <f t="shared" si="67"/>
        <v>#DIV/0!</v>
      </c>
      <c r="I1227" s="4"/>
    </row>
    <row r="1228" spans="1:9">
      <c r="A1228" s="26">
        <v>2210301</v>
      </c>
      <c r="B1228" s="26" t="s">
        <v>936</v>
      </c>
      <c r="C1228" s="28">
        <f t="shared" si="65"/>
        <v>7</v>
      </c>
      <c r="D1228" s="28" t="str">
        <f t="shared" si="66"/>
        <v>22103</v>
      </c>
      <c r="E1228" s="30">
        <v>0</v>
      </c>
      <c r="F1228" s="30">
        <f>SUMIF([3]表三汇总表!$A$10:$A$607,A1228,[3]表三汇总表!$D$10:$D$607)/10000</f>
        <v>0</v>
      </c>
      <c r="G1228" s="25" t="e">
        <f t="shared" si="67"/>
        <v>#DIV/0!</v>
      </c>
      <c r="I1228" s="4"/>
    </row>
    <row r="1229" spans="1:9">
      <c r="A1229" s="26">
        <v>2210302</v>
      </c>
      <c r="B1229" s="26" t="s">
        <v>937</v>
      </c>
      <c r="C1229" s="28">
        <f t="shared" si="65"/>
        <v>7</v>
      </c>
      <c r="D1229" s="28" t="str">
        <f t="shared" si="66"/>
        <v>22103</v>
      </c>
      <c r="E1229" s="30">
        <v>0</v>
      </c>
      <c r="F1229" s="30">
        <f>SUMIF([3]表三汇总表!$A$10:$A$607,A1229,[3]表三汇总表!$D$10:$D$607)/10000</f>
        <v>0</v>
      </c>
      <c r="G1229" s="25" t="e">
        <f t="shared" si="67"/>
        <v>#DIV/0!</v>
      </c>
      <c r="I1229" s="4"/>
    </row>
    <row r="1230" spans="1:9">
      <c r="A1230" s="26">
        <v>2210399</v>
      </c>
      <c r="B1230" s="26" t="s">
        <v>938</v>
      </c>
      <c r="C1230" s="28">
        <f t="shared" si="65"/>
        <v>7</v>
      </c>
      <c r="D1230" s="28" t="str">
        <f t="shared" si="66"/>
        <v>22103</v>
      </c>
      <c r="E1230" s="30">
        <v>0</v>
      </c>
      <c r="F1230" s="30">
        <f>SUMIF([3]表三汇总表!$A$10:$A$607,A1230,[3]表三汇总表!$D$10:$D$607)/10000</f>
        <v>0</v>
      </c>
      <c r="G1230" s="25" t="e">
        <f t="shared" si="67"/>
        <v>#DIV/0!</v>
      </c>
      <c r="I1230" s="4"/>
    </row>
    <row r="1231" spans="1:7">
      <c r="A1231" s="26">
        <v>222</v>
      </c>
      <c r="B1231" s="27" t="s">
        <v>939</v>
      </c>
      <c r="C1231" s="28">
        <f t="shared" si="65"/>
        <v>3</v>
      </c>
      <c r="D1231" s="28"/>
      <c r="E1231" s="35">
        <v>925</v>
      </c>
      <c r="F1231" s="35">
        <f>F1232+F1250+F1257+F1263</f>
        <v>691.6</v>
      </c>
      <c r="G1231" s="25">
        <f t="shared" si="67"/>
        <v>-25.2324324324324</v>
      </c>
    </row>
    <row r="1232" spans="1:9">
      <c r="A1232" s="26">
        <v>22201</v>
      </c>
      <c r="B1232" s="27" t="s">
        <v>940</v>
      </c>
      <c r="C1232" s="28">
        <f t="shared" si="65"/>
        <v>5</v>
      </c>
      <c r="D1232" s="28" t="str">
        <f t="shared" ref="D1232:D1275" si="68">IF(C1232=5,"",MID(A1232,1,5))</f>
        <v/>
      </c>
      <c r="E1232" s="35">
        <v>925</v>
      </c>
      <c r="F1232" s="35">
        <f>SUM(F1233:F1249)</f>
        <v>691.6</v>
      </c>
      <c r="G1232" s="25">
        <f t="shared" si="67"/>
        <v>-25.2324324324324</v>
      </c>
      <c r="I1232" s="4"/>
    </row>
    <row r="1233" spans="1:9">
      <c r="A1233" s="26">
        <v>2220101</v>
      </c>
      <c r="B1233" s="26" t="s">
        <v>10</v>
      </c>
      <c r="C1233" s="28">
        <f t="shared" si="65"/>
        <v>7</v>
      </c>
      <c r="D1233" s="28" t="str">
        <f t="shared" si="68"/>
        <v>22201</v>
      </c>
      <c r="E1233" s="30">
        <v>0</v>
      </c>
      <c r="F1233" s="30">
        <f>SUMIF([3]表三汇总表!$A$10:$A$607,A1233,[3]表三汇总表!$D$10:$D$607)/10000</f>
        <v>0</v>
      </c>
      <c r="G1233" s="25" t="e">
        <f t="shared" si="67"/>
        <v>#DIV/0!</v>
      </c>
      <c r="I1233" s="4"/>
    </row>
    <row r="1234" spans="1:9">
      <c r="A1234" s="26">
        <v>2220102</v>
      </c>
      <c r="B1234" s="26" t="s">
        <v>11</v>
      </c>
      <c r="C1234" s="28">
        <f t="shared" si="65"/>
        <v>7</v>
      </c>
      <c r="D1234" s="28" t="str">
        <f t="shared" si="68"/>
        <v>22201</v>
      </c>
      <c r="E1234" s="30">
        <v>925</v>
      </c>
      <c r="F1234" s="30">
        <f>SUMIF([3]表三汇总表!$A$10:$A$607,A1234,[3]表三汇总表!$D$10:$D$607)/10000</f>
        <v>691.6</v>
      </c>
      <c r="G1234" s="25">
        <f t="shared" si="67"/>
        <v>-25.2324324324324</v>
      </c>
      <c r="I1234" s="4"/>
    </row>
    <row r="1235" spans="1:9">
      <c r="A1235" s="26">
        <v>2220103</v>
      </c>
      <c r="B1235" s="26" t="s">
        <v>12</v>
      </c>
      <c r="C1235" s="28">
        <f t="shared" si="65"/>
        <v>7</v>
      </c>
      <c r="D1235" s="28" t="str">
        <f t="shared" si="68"/>
        <v>22201</v>
      </c>
      <c r="E1235" s="30">
        <v>0</v>
      </c>
      <c r="F1235" s="30">
        <f>SUMIF([3]表三汇总表!$A$10:$A$607,A1235,[3]表三汇总表!$D$10:$D$607)/10000</f>
        <v>0</v>
      </c>
      <c r="G1235" s="25" t="e">
        <f t="shared" si="67"/>
        <v>#DIV/0!</v>
      </c>
      <c r="I1235" s="4"/>
    </row>
    <row r="1236" spans="1:9">
      <c r="A1236" s="26">
        <v>2220104</v>
      </c>
      <c r="B1236" s="26" t="s">
        <v>941</v>
      </c>
      <c r="C1236" s="28">
        <f t="shared" si="65"/>
        <v>7</v>
      </c>
      <c r="D1236" s="28" t="str">
        <f t="shared" si="68"/>
        <v>22201</v>
      </c>
      <c r="E1236" s="30">
        <v>0</v>
      </c>
      <c r="F1236" s="30">
        <f>SUMIF([3]表三汇总表!$A$10:$A$607,A1236,[3]表三汇总表!$D$10:$D$607)/10000</f>
        <v>0</v>
      </c>
      <c r="G1236" s="25" t="e">
        <f t="shared" si="67"/>
        <v>#DIV/0!</v>
      </c>
      <c r="I1236" s="4"/>
    </row>
    <row r="1237" spans="1:9">
      <c r="A1237" s="26">
        <v>2220105</v>
      </c>
      <c r="B1237" s="26" t="s">
        <v>942</v>
      </c>
      <c r="C1237" s="28">
        <f t="shared" si="65"/>
        <v>7</v>
      </c>
      <c r="D1237" s="28" t="str">
        <f t="shared" si="68"/>
        <v>22201</v>
      </c>
      <c r="E1237" s="30">
        <v>0</v>
      </c>
      <c r="F1237" s="30">
        <f>SUMIF([3]表三汇总表!$A$10:$A$607,A1237,[3]表三汇总表!$D$10:$D$607)/10000</f>
        <v>0</v>
      </c>
      <c r="G1237" s="25" t="e">
        <f t="shared" si="67"/>
        <v>#DIV/0!</v>
      </c>
      <c r="I1237" s="4"/>
    </row>
    <row r="1238" spans="1:9">
      <c r="A1238" s="26">
        <v>2220106</v>
      </c>
      <c r="B1238" s="26" t="s">
        <v>943</v>
      </c>
      <c r="C1238" s="28">
        <f t="shared" si="65"/>
        <v>7</v>
      </c>
      <c r="D1238" s="28" t="str">
        <f t="shared" si="68"/>
        <v>22201</v>
      </c>
      <c r="E1238" s="30">
        <v>0</v>
      </c>
      <c r="F1238" s="30">
        <f>SUMIF([3]表三汇总表!$A$10:$A$607,A1238,[3]表三汇总表!$D$10:$D$607)/10000</f>
        <v>0</v>
      </c>
      <c r="G1238" s="25" t="e">
        <f t="shared" si="67"/>
        <v>#DIV/0!</v>
      </c>
      <c r="I1238" s="4"/>
    </row>
    <row r="1239" spans="1:9">
      <c r="A1239" s="26">
        <v>2220107</v>
      </c>
      <c r="B1239" s="26" t="s">
        <v>944</v>
      </c>
      <c r="C1239" s="28">
        <f t="shared" si="65"/>
        <v>7</v>
      </c>
      <c r="D1239" s="28" t="str">
        <f t="shared" si="68"/>
        <v>22201</v>
      </c>
      <c r="E1239" s="30">
        <v>0</v>
      </c>
      <c r="F1239" s="30">
        <f>SUMIF([3]表三汇总表!$A$10:$A$607,A1239,[3]表三汇总表!$D$10:$D$607)/10000</f>
        <v>0</v>
      </c>
      <c r="G1239" s="25" t="e">
        <f t="shared" si="67"/>
        <v>#DIV/0!</v>
      </c>
      <c r="I1239" s="4"/>
    </row>
    <row r="1240" spans="1:9">
      <c r="A1240" s="26">
        <v>2220112</v>
      </c>
      <c r="B1240" s="26" t="s">
        <v>945</v>
      </c>
      <c r="C1240" s="28">
        <f t="shared" si="65"/>
        <v>7</v>
      </c>
      <c r="D1240" s="28" t="str">
        <f t="shared" si="68"/>
        <v>22201</v>
      </c>
      <c r="E1240" s="30">
        <v>0</v>
      </c>
      <c r="F1240" s="30">
        <f>SUMIF([3]表三汇总表!$A$10:$A$607,A1240,[3]表三汇总表!$D$10:$D$607)/10000</f>
        <v>0</v>
      </c>
      <c r="G1240" s="25" t="e">
        <f t="shared" si="67"/>
        <v>#DIV/0!</v>
      </c>
      <c r="I1240" s="4"/>
    </row>
    <row r="1241" spans="1:9">
      <c r="A1241" s="26">
        <v>2220113</v>
      </c>
      <c r="B1241" s="26" t="s">
        <v>946</v>
      </c>
      <c r="C1241" s="28">
        <f t="shared" si="65"/>
        <v>7</v>
      </c>
      <c r="D1241" s="28" t="str">
        <f t="shared" si="68"/>
        <v>22201</v>
      </c>
      <c r="E1241" s="30">
        <v>0</v>
      </c>
      <c r="F1241" s="30">
        <f>SUMIF([3]表三汇总表!$A$10:$A$607,A1241,[3]表三汇总表!$D$10:$D$607)/10000</f>
        <v>0</v>
      </c>
      <c r="G1241" s="25" t="e">
        <f t="shared" si="67"/>
        <v>#DIV/0!</v>
      </c>
      <c r="I1241" s="4"/>
    </row>
    <row r="1242" spans="1:9">
      <c r="A1242" s="26">
        <v>2220114</v>
      </c>
      <c r="B1242" s="26" t="s">
        <v>947</v>
      </c>
      <c r="C1242" s="28">
        <f t="shared" si="65"/>
        <v>7</v>
      </c>
      <c r="D1242" s="28" t="str">
        <f t="shared" si="68"/>
        <v>22201</v>
      </c>
      <c r="E1242" s="30">
        <v>0</v>
      </c>
      <c r="F1242" s="30">
        <f>SUMIF([3]表三汇总表!$A$10:$A$607,A1242,[3]表三汇总表!$D$10:$D$607)/10000</f>
        <v>0</v>
      </c>
      <c r="G1242" s="25" t="e">
        <f t="shared" si="67"/>
        <v>#DIV/0!</v>
      </c>
      <c r="I1242" s="4"/>
    </row>
    <row r="1243" spans="1:9">
      <c r="A1243" s="26">
        <v>2220115</v>
      </c>
      <c r="B1243" s="26" t="s">
        <v>948</v>
      </c>
      <c r="C1243" s="28">
        <f t="shared" si="65"/>
        <v>7</v>
      </c>
      <c r="D1243" s="28" t="str">
        <f t="shared" si="68"/>
        <v>22201</v>
      </c>
      <c r="E1243" s="30">
        <v>0</v>
      </c>
      <c r="F1243" s="30">
        <f>SUMIF([3]表三汇总表!$A$10:$A$607,A1243,[3]表三汇总表!$D$10:$D$607)/10000</f>
        <v>0</v>
      </c>
      <c r="G1243" s="25" t="e">
        <f t="shared" si="67"/>
        <v>#DIV/0!</v>
      </c>
      <c r="I1243" s="4"/>
    </row>
    <row r="1244" spans="1:9">
      <c r="A1244" s="26">
        <v>2220118</v>
      </c>
      <c r="B1244" s="26" t="s">
        <v>949</v>
      </c>
      <c r="C1244" s="28">
        <f t="shared" si="65"/>
        <v>7</v>
      </c>
      <c r="D1244" s="28" t="str">
        <f t="shared" si="68"/>
        <v>22201</v>
      </c>
      <c r="E1244" s="30">
        <v>0</v>
      </c>
      <c r="F1244" s="30">
        <f>SUMIF([3]表三汇总表!$A$10:$A$607,A1244,[3]表三汇总表!$D$10:$D$607)/10000</f>
        <v>0</v>
      </c>
      <c r="G1244" s="25" t="e">
        <f t="shared" si="67"/>
        <v>#DIV/0!</v>
      </c>
      <c r="I1244" s="4"/>
    </row>
    <row r="1245" spans="1:9">
      <c r="A1245" s="26">
        <v>2220119</v>
      </c>
      <c r="B1245" s="26" t="s">
        <v>950</v>
      </c>
      <c r="C1245" s="28">
        <f t="shared" si="65"/>
        <v>7</v>
      </c>
      <c r="D1245" s="28" t="str">
        <f t="shared" si="68"/>
        <v>22201</v>
      </c>
      <c r="E1245" s="30">
        <v>0</v>
      </c>
      <c r="F1245" s="30">
        <f>SUMIF([3]表三汇总表!$A$10:$A$607,A1245,[3]表三汇总表!$D$10:$D$607)/10000</f>
        <v>0</v>
      </c>
      <c r="G1245" s="25" t="e">
        <f t="shared" si="67"/>
        <v>#DIV/0!</v>
      </c>
      <c r="I1245" s="4"/>
    </row>
    <row r="1246" spans="1:9">
      <c r="A1246" s="26">
        <v>2220120</v>
      </c>
      <c r="B1246" s="26" t="s">
        <v>951</v>
      </c>
      <c r="C1246" s="28">
        <f t="shared" si="65"/>
        <v>7</v>
      </c>
      <c r="D1246" s="28" t="str">
        <f t="shared" si="68"/>
        <v>22201</v>
      </c>
      <c r="E1246" s="30">
        <v>0</v>
      </c>
      <c r="F1246" s="30">
        <f>SUMIF([3]表三汇总表!$A$10:$A$607,A1246,[3]表三汇总表!$D$10:$D$607)/10000</f>
        <v>0</v>
      </c>
      <c r="G1246" s="25" t="e">
        <f t="shared" si="67"/>
        <v>#DIV/0!</v>
      </c>
      <c r="I1246" s="4"/>
    </row>
    <row r="1247" spans="1:9">
      <c r="A1247" s="26">
        <v>2220121</v>
      </c>
      <c r="B1247" s="26" t="s">
        <v>952</v>
      </c>
      <c r="C1247" s="28">
        <f t="shared" si="65"/>
        <v>7</v>
      </c>
      <c r="D1247" s="28" t="str">
        <f t="shared" si="68"/>
        <v>22201</v>
      </c>
      <c r="E1247" s="30">
        <v>0</v>
      </c>
      <c r="F1247" s="30">
        <f>SUMIF([3]表三汇总表!$A$10:$A$607,A1247,[3]表三汇总表!$D$10:$D$607)/10000</f>
        <v>0</v>
      </c>
      <c r="G1247" s="25" t="e">
        <f t="shared" si="67"/>
        <v>#DIV/0!</v>
      </c>
      <c r="I1247" s="4"/>
    </row>
    <row r="1248" spans="1:9">
      <c r="A1248" s="26">
        <v>2220150</v>
      </c>
      <c r="B1248" s="26" t="s">
        <v>19</v>
      </c>
      <c r="C1248" s="28">
        <f t="shared" si="65"/>
        <v>7</v>
      </c>
      <c r="D1248" s="28" t="str">
        <f t="shared" si="68"/>
        <v>22201</v>
      </c>
      <c r="E1248" s="30">
        <v>0</v>
      </c>
      <c r="F1248" s="30">
        <f>SUMIF([3]表三汇总表!$A$10:$A$607,A1248,[3]表三汇总表!$D$10:$D$607)/10000</f>
        <v>0</v>
      </c>
      <c r="G1248" s="25" t="e">
        <f t="shared" si="67"/>
        <v>#DIV/0!</v>
      </c>
      <c r="I1248" s="4"/>
    </row>
    <row r="1249" spans="1:9">
      <c r="A1249" s="26">
        <v>2220199</v>
      </c>
      <c r="B1249" s="26" t="s">
        <v>953</v>
      </c>
      <c r="C1249" s="28">
        <f t="shared" si="65"/>
        <v>7</v>
      </c>
      <c r="D1249" s="28" t="str">
        <f t="shared" si="68"/>
        <v>22201</v>
      </c>
      <c r="E1249" s="30">
        <v>0</v>
      </c>
      <c r="F1249" s="30">
        <f>SUMIF([3]表三汇总表!$A$10:$A$607,A1249,[3]表三汇总表!$D$10:$D$607)/10000</f>
        <v>0</v>
      </c>
      <c r="G1249" s="25" t="e">
        <f t="shared" si="67"/>
        <v>#DIV/0!</v>
      </c>
      <c r="I1249" s="4"/>
    </row>
    <row r="1250" spans="1:9">
      <c r="A1250" s="26">
        <v>22203</v>
      </c>
      <c r="B1250" s="27" t="s">
        <v>954</v>
      </c>
      <c r="C1250" s="28">
        <f t="shared" si="65"/>
        <v>5</v>
      </c>
      <c r="D1250" s="28" t="str">
        <f t="shared" si="68"/>
        <v/>
      </c>
      <c r="E1250" s="35">
        <v>0</v>
      </c>
      <c r="F1250" s="35">
        <f>SUM(F1251:F1256)</f>
        <v>0</v>
      </c>
      <c r="G1250" s="25" t="e">
        <f t="shared" si="67"/>
        <v>#DIV/0!</v>
      </c>
      <c r="I1250" s="4"/>
    </row>
    <row r="1251" spans="1:9">
      <c r="A1251" s="26">
        <v>2220301</v>
      </c>
      <c r="B1251" s="26" t="s">
        <v>955</v>
      </c>
      <c r="C1251" s="28">
        <f t="shared" si="65"/>
        <v>7</v>
      </c>
      <c r="D1251" s="28" t="str">
        <f t="shared" si="68"/>
        <v>22203</v>
      </c>
      <c r="E1251" s="30">
        <v>0</v>
      </c>
      <c r="F1251" s="30">
        <f>SUMIF([3]表三汇总表!$A$10:$A$607,A1251,[3]表三汇总表!$D$10:$D$607)/10000</f>
        <v>0</v>
      </c>
      <c r="G1251" s="25" t="e">
        <f t="shared" si="67"/>
        <v>#DIV/0!</v>
      </c>
      <c r="I1251" s="4"/>
    </row>
    <row r="1252" spans="1:9">
      <c r="A1252" s="26">
        <v>2220303</v>
      </c>
      <c r="B1252" s="26" t="s">
        <v>956</v>
      </c>
      <c r="C1252" s="28">
        <f t="shared" si="65"/>
        <v>7</v>
      </c>
      <c r="D1252" s="28" t="str">
        <f t="shared" si="68"/>
        <v>22203</v>
      </c>
      <c r="E1252" s="30">
        <v>0</v>
      </c>
      <c r="F1252" s="30">
        <f>SUMIF([3]表三汇总表!$A$10:$A$607,A1252,[3]表三汇总表!$D$10:$D$607)/10000</f>
        <v>0</v>
      </c>
      <c r="G1252" s="25" t="e">
        <f t="shared" si="67"/>
        <v>#DIV/0!</v>
      </c>
      <c r="I1252" s="4"/>
    </row>
    <row r="1253" spans="1:9">
      <c r="A1253" s="26">
        <v>2220304</v>
      </c>
      <c r="B1253" s="26" t="s">
        <v>957</v>
      </c>
      <c r="C1253" s="28">
        <f t="shared" si="65"/>
        <v>7</v>
      </c>
      <c r="D1253" s="28" t="str">
        <f t="shared" si="68"/>
        <v>22203</v>
      </c>
      <c r="E1253" s="30">
        <v>0</v>
      </c>
      <c r="F1253" s="30">
        <f>SUMIF([3]表三汇总表!$A$10:$A$607,A1253,[3]表三汇总表!$D$10:$D$607)/10000</f>
        <v>0</v>
      </c>
      <c r="G1253" s="25" t="e">
        <f t="shared" si="67"/>
        <v>#DIV/0!</v>
      </c>
      <c r="I1253" s="4"/>
    </row>
    <row r="1254" spans="1:9">
      <c r="A1254" s="26">
        <v>2220305</v>
      </c>
      <c r="B1254" s="26" t="s">
        <v>958</v>
      </c>
      <c r="C1254" s="28">
        <f t="shared" si="65"/>
        <v>7</v>
      </c>
      <c r="D1254" s="28" t="str">
        <f t="shared" si="68"/>
        <v>22203</v>
      </c>
      <c r="E1254" s="30">
        <v>0</v>
      </c>
      <c r="F1254" s="30">
        <f>SUMIF([3]表三汇总表!$A$10:$A$607,A1254,[3]表三汇总表!$D$10:$D$607)/10000</f>
        <v>0</v>
      </c>
      <c r="G1254" s="25" t="e">
        <f t="shared" si="67"/>
        <v>#DIV/0!</v>
      </c>
      <c r="I1254" s="4"/>
    </row>
    <row r="1255" spans="1:9">
      <c r="A1255" s="26">
        <v>2220306</v>
      </c>
      <c r="B1255" s="26" t="s">
        <v>959</v>
      </c>
      <c r="C1255" s="28">
        <f t="shared" si="65"/>
        <v>7</v>
      </c>
      <c r="D1255" s="28" t="str">
        <f t="shared" si="68"/>
        <v>22203</v>
      </c>
      <c r="E1255" s="30">
        <v>0</v>
      </c>
      <c r="F1255" s="30">
        <f>SUMIF([3]表三汇总表!$A$10:$A$607,A1255,[3]表三汇总表!$D$10:$D$607)/10000</f>
        <v>0</v>
      </c>
      <c r="G1255" s="25" t="e">
        <f t="shared" si="67"/>
        <v>#DIV/0!</v>
      </c>
      <c r="I1255" s="4"/>
    </row>
    <row r="1256" spans="1:9">
      <c r="A1256" s="26">
        <v>2220399</v>
      </c>
      <c r="B1256" s="26" t="s">
        <v>960</v>
      </c>
      <c r="C1256" s="28">
        <f t="shared" si="65"/>
        <v>7</v>
      </c>
      <c r="D1256" s="28" t="str">
        <f t="shared" si="68"/>
        <v>22203</v>
      </c>
      <c r="E1256" s="30">
        <v>0</v>
      </c>
      <c r="F1256" s="30">
        <f>SUMIF([3]表三汇总表!$A$10:$A$607,A1256,[3]表三汇总表!$D$10:$D$607)/10000</f>
        <v>0</v>
      </c>
      <c r="G1256" s="25" t="e">
        <f t="shared" si="67"/>
        <v>#DIV/0!</v>
      </c>
      <c r="I1256" s="4"/>
    </row>
    <row r="1257" spans="1:9">
      <c r="A1257" s="26">
        <v>22204</v>
      </c>
      <c r="B1257" s="27" t="s">
        <v>961</v>
      </c>
      <c r="C1257" s="28">
        <f t="shared" si="65"/>
        <v>5</v>
      </c>
      <c r="D1257" s="28" t="str">
        <f t="shared" si="68"/>
        <v/>
      </c>
      <c r="E1257" s="35">
        <v>0</v>
      </c>
      <c r="F1257" s="35">
        <f>SUM(F1258:F1262)</f>
        <v>0</v>
      </c>
      <c r="G1257" s="25" t="e">
        <f t="shared" si="67"/>
        <v>#DIV/0!</v>
      </c>
      <c r="I1257" s="4"/>
    </row>
    <row r="1258" spans="1:9">
      <c r="A1258" s="26">
        <v>2220401</v>
      </c>
      <c r="B1258" s="26" t="s">
        <v>962</v>
      </c>
      <c r="C1258" s="28">
        <f t="shared" si="65"/>
        <v>7</v>
      </c>
      <c r="D1258" s="28" t="str">
        <f t="shared" si="68"/>
        <v>22204</v>
      </c>
      <c r="E1258" s="30">
        <v>0</v>
      </c>
      <c r="F1258" s="30">
        <f>SUMIF([3]表三汇总表!$A$10:$A$607,A1258,[3]表三汇总表!$D$10:$D$607)/10000</f>
        <v>0</v>
      </c>
      <c r="G1258" s="25" t="e">
        <f t="shared" si="67"/>
        <v>#DIV/0!</v>
      </c>
      <c r="I1258" s="4"/>
    </row>
    <row r="1259" spans="1:9">
      <c r="A1259" s="26">
        <v>2220402</v>
      </c>
      <c r="B1259" s="26" t="s">
        <v>963</v>
      </c>
      <c r="C1259" s="28">
        <f t="shared" si="65"/>
        <v>7</v>
      </c>
      <c r="D1259" s="28" t="str">
        <f t="shared" si="68"/>
        <v>22204</v>
      </c>
      <c r="E1259" s="30">
        <v>0</v>
      </c>
      <c r="F1259" s="30">
        <f>SUMIF([3]表三汇总表!$A$10:$A$607,A1259,[3]表三汇总表!$D$10:$D$607)/10000</f>
        <v>0</v>
      </c>
      <c r="G1259" s="25" t="e">
        <f t="shared" si="67"/>
        <v>#DIV/0!</v>
      </c>
      <c r="I1259" s="4"/>
    </row>
    <row r="1260" spans="1:9">
      <c r="A1260" s="26">
        <v>2220403</v>
      </c>
      <c r="B1260" s="26" t="s">
        <v>964</v>
      </c>
      <c r="C1260" s="28">
        <f t="shared" si="65"/>
        <v>7</v>
      </c>
      <c r="D1260" s="28" t="str">
        <f t="shared" si="68"/>
        <v>22204</v>
      </c>
      <c r="E1260" s="30">
        <v>0</v>
      </c>
      <c r="F1260" s="30">
        <f>SUMIF([3]表三汇总表!$A$10:$A$607,A1260,[3]表三汇总表!$D$10:$D$607)/10000</f>
        <v>0</v>
      </c>
      <c r="G1260" s="25" t="e">
        <f t="shared" si="67"/>
        <v>#DIV/0!</v>
      </c>
      <c r="I1260" s="4"/>
    </row>
    <row r="1261" spans="1:9">
      <c r="A1261" s="26">
        <v>2220404</v>
      </c>
      <c r="B1261" s="26" t="s">
        <v>965</v>
      </c>
      <c r="C1261" s="28">
        <f t="shared" si="65"/>
        <v>7</v>
      </c>
      <c r="D1261" s="28" t="str">
        <f t="shared" si="68"/>
        <v>22204</v>
      </c>
      <c r="E1261" s="30">
        <v>0</v>
      </c>
      <c r="F1261" s="30">
        <f>SUMIF([3]表三汇总表!$A$10:$A$607,A1261,[3]表三汇总表!$D$10:$D$607)/10000</f>
        <v>0</v>
      </c>
      <c r="G1261" s="25" t="e">
        <f t="shared" si="67"/>
        <v>#DIV/0!</v>
      </c>
      <c r="I1261" s="4"/>
    </row>
    <row r="1262" spans="1:9">
      <c r="A1262" s="26">
        <v>2220499</v>
      </c>
      <c r="B1262" s="26" t="s">
        <v>966</v>
      </c>
      <c r="C1262" s="28">
        <f t="shared" si="65"/>
        <v>7</v>
      </c>
      <c r="D1262" s="28" t="str">
        <f t="shared" si="68"/>
        <v>22204</v>
      </c>
      <c r="E1262" s="30">
        <v>0</v>
      </c>
      <c r="F1262" s="30">
        <f>SUMIF([3]表三汇总表!$A$10:$A$607,A1262,[3]表三汇总表!$D$10:$D$607)/10000</f>
        <v>0</v>
      </c>
      <c r="G1262" s="25" t="e">
        <f t="shared" si="67"/>
        <v>#DIV/0!</v>
      </c>
      <c r="I1262" s="4"/>
    </row>
    <row r="1263" spans="1:9">
      <c r="A1263" s="26">
        <v>22205</v>
      </c>
      <c r="B1263" s="27" t="s">
        <v>967</v>
      </c>
      <c r="C1263" s="28">
        <f t="shared" si="65"/>
        <v>5</v>
      </c>
      <c r="D1263" s="28" t="str">
        <f t="shared" si="68"/>
        <v/>
      </c>
      <c r="E1263" s="35">
        <v>0</v>
      </c>
      <c r="F1263" s="35">
        <f>SUM(F1264:F1275)</f>
        <v>0</v>
      </c>
      <c r="G1263" s="25" t="e">
        <f t="shared" si="67"/>
        <v>#DIV/0!</v>
      </c>
      <c r="I1263" s="4"/>
    </row>
    <row r="1264" spans="1:9">
      <c r="A1264" s="26">
        <v>2220501</v>
      </c>
      <c r="B1264" s="26" t="s">
        <v>968</v>
      </c>
      <c r="C1264" s="28">
        <f t="shared" si="65"/>
        <v>7</v>
      </c>
      <c r="D1264" s="28" t="str">
        <f t="shared" si="68"/>
        <v>22205</v>
      </c>
      <c r="E1264" s="30">
        <v>0</v>
      </c>
      <c r="F1264" s="30">
        <f>SUMIF([3]表三汇总表!$A$10:$A$607,A1264,[3]表三汇总表!$D$10:$D$607)/10000</f>
        <v>0</v>
      </c>
      <c r="G1264" s="25" t="e">
        <f t="shared" si="67"/>
        <v>#DIV/0!</v>
      </c>
      <c r="I1264" s="4"/>
    </row>
    <row r="1265" spans="1:9">
      <c r="A1265" s="26">
        <v>2220502</v>
      </c>
      <c r="B1265" s="26" t="s">
        <v>969</v>
      </c>
      <c r="C1265" s="28">
        <f t="shared" si="65"/>
        <v>7</v>
      </c>
      <c r="D1265" s="28" t="str">
        <f t="shared" si="68"/>
        <v>22205</v>
      </c>
      <c r="E1265" s="30">
        <v>0</v>
      </c>
      <c r="F1265" s="30">
        <f>SUMIF([3]表三汇总表!$A$10:$A$607,A1265,[3]表三汇总表!$D$10:$D$607)/10000</f>
        <v>0</v>
      </c>
      <c r="G1265" s="25" t="e">
        <f t="shared" si="67"/>
        <v>#DIV/0!</v>
      </c>
      <c r="I1265" s="4"/>
    </row>
    <row r="1266" spans="1:9">
      <c r="A1266" s="26">
        <v>2220503</v>
      </c>
      <c r="B1266" s="26" t="s">
        <v>970</v>
      </c>
      <c r="C1266" s="28">
        <f t="shared" si="65"/>
        <v>7</v>
      </c>
      <c r="D1266" s="28" t="str">
        <f t="shared" si="68"/>
        <v>22205</v>
      </c>
      <c r="E1266" s="30">
        <v>0</v>
      </c>
      <c r="F1266" s="30">
        <f>SUMIF([3]表三汇总表!$A$10:$A$607,A1266,[3]表三汇总表!$D$10:$D$607)/10000</f>
        <v>0</v>
      </c>
      <c r="G1266" s="25" t="e">
        <f t="shared" si="67"/>
        <v>#DIV/0!</v>
      </c>
      <c r="I1266" s="4"/>
    </row>
    <row r="1267" spans="1:9">
      <c r="A1267" s="26">
        <v>2220504</v>
      </c>
      <c r="B1267" s="26" t="s">
        <v>971</v>
      </c>
      <c r="C1267" s="28">
        <f t="shared" si="65"/>
        <v>7</v>
      </c>
      <c r="D1267" s="28" t="str">
        <f t="shared" si="68"/>
        <v>22205</v>
      </c>
      <c r="E1267" s="30">
        <v>0</v>
      </c>
      <c r="F1267" s="30">
        <f>SUMIF([3]表三汇总表!$A$10:$A$607,A1267,[3]表三汇总表!$D$10:$D$607)/10000</f>
        <v>0</v>
      </c>
      <c r="G1267" s="25" t="e">
        <f t="shared" si="67"/>
        <v>#DIV/0!</v>
      </c>
      <c r="I1267" s="4"/>
    </row>
    <row r="1268" spans="1:9">
      <c r="A1268" s="26">
        <v>2220505</v>
      </c>
      <c r="B1268" s="26" t="s">
        <v>972</v>
      </c>
      <c r="C1268" s="28">
        <f t="shared" si="65"/>
        <v>7</v>
      </c>
      <c r="D1268" s="28" t="str">
        <f t="shared" si="68"/>
        <v>22205</v>
      </c>
      <c r="E1268" s="30">
        <v>0</v>
      </c>
      <c r="F1268" s="30">
        <f>SUMIF([3]表三汇总表!$A$10:$A$607,A1268,[3]表三汇总表!$D$10:$D$607)/10000</f>
        <v>0</v>
      </c>
      <c r="G1268" s="25" t="e">
        <f t="shared" si="67"/>
        <v>#DIV/0!</v>
      </c>
      <c r="I1268" s="4"/>
    </row>
    <row r="1269" spans="1:9">
      <c r="A1269" s="26">
        <v>2220506</v>
      </c>
      <c r="B1269" s="26" t="s">
        <v>973</v>
      </c>
      <c r="C1269" s="28">
        <f t="shared" si="65"/>
        <v>7</v>
      </c>
      <c r="D1269" s="28" t="str">
        <f t="shared" si="68"/>
        <v>22205</v>
      </c>
      <c r="E1269" s="30">
        <v>0</v>
      </c>
      <c r="F1269" s="30">
        <f>SUMIF([3]表三汇总表!$A$10:$A$607,A1269,[3]表三汇总表!$D$10:$D$607)/10000</f>
        <v>0</v>
      </c>
      <c r="G1269" s="25" t="e">
        <f t="shared" si="67"/>
        <v>#DIV/0!</v>
      </c>
      <c r="I1269" s="4"/>
    </row>
    <row r="1270" spans="1:9">
      <c r="A1270" s="26">
        <v>2220507</v>
      </c>
      <c r="B1270" s="26" t="s">
        <v>974</v>
      </c>
      <c r="C1270" s="28">
        <f t="shared" si="65"/>
        <v>7</v>
      </c>
      <c r="D1270" s="28" t="str">
        <f t="shared" si="68"/>
        <v>22205</v>
      </c>
      <c r="E1270" s="30">
        <v>0</v>
      </c>
      <c r="F1270" s="30">
        <f>SUMIF([3]表三汇总表!$A$10:$A$607,A1270,[3]表三汇总表!$D$10:$D$607)/10000</f>
        <v>0</v>
      </c>
      <c r="G1270" s="25" t="e">
        <f t="shared" si="67"/>
        <v>#DIV/0!</v>
      </c>
      <c r="I1270" s="4"/>
    </row>
    <row r="1271" spans="1:9">
      <c r="A1271" s="26">
        <v>2220508</v>
      </c>
      <c r="B1271" s="26" t="s">
        <v>975</v>
      </c>
      <c r="C1271" s="28">
        <f t="shared" si="65"/>
        <v>7</v>
      </c>
      <c r="D1271" s="28" t="str">
        <f t="shared" si="68"/>
        <v>22205</v>
      </c>
      <c r="E1271" s="30">
        <v>0</v>
      </c>
      <c r="F1271" s="30">
        <f>SUMIF([3]表三汇总表!$A$10:$A$607,A1271,[3]表三汇总表!$D$10:$D$607)/10000</f>
        <v>0</v>
      </c>
      <c r="G1271" s="25" t="e">
        <f t="shared" si="67"/>
        <v>#DIV/0!</v>
      </c>
      <c r="I1271" s="4"/>
    </row>
    <row r="1272" spans="1:9">
      <c r="A1272" s="26">
        <v>2220509</v>
      </c>
      <c r="B1272" s="26" t="s">
        <v>976</v>
      </c>
      <c r="C1272" s="28">
        <f t="shared" si="65"/>
        <v>7</v>
      </c>
      <c r="D1272" s="28" t="str">
        <f t="shared" si="68"/>
        <v>22205</v>
      </c>
      <c r="E1272" s="30">
        <v>0</v>
      </c>
      <c r="F1272" s="30">
        <f>SUMIF([3]表三汇总表!$A$10:$A$607,A1272,[3]表三汇总表!$D$10:$D$607)/10000</f>
        <v>0</v>
      </c>
      <c r="G1272" s="25" t="e">
        <f t="shared" si="67"/>
        <v>#DIV/0!</v>
      </c>
      <c r="I1272" s="4"/>
    </row>
    <row r="1273" spans="1:9">
      <c r="A1273" s="26">
        <v>2220510</v>
      </c>
      <c r="B1273" s="26" t="s">
        <v>977</v>
      </c>
      <c r="C1273" s="28">
        <f t="shared" si="65"/>
        <v>7</v>
      </c>
      <c r="D1273" s="28" t="str">
        <f t="shared" si="68"/>
        <v>22205</v>
      </c>
      <c r="E1273" s="30">
        <v>0</v>
      </c>
      <c r="F1273" s="30">
        <f>SUMIF([3]表三汇总表!$A$10:$A$607,A1273,[3]表三汇总表!$D$10:$D$607)/10000</f>
        <v>0</v>
      </c>
      <c r="G1273" s="25" t="e">
        <f t="shared" si="67"/>
        <v>#DIV/0!</v>
      </c>
      <c r="I1273" s="4"/>
    </row>
    <row r="1274" spans="1:9">
      <c r="A1274" s="26">
        <v>2220511</v>
      </c>
      <c r="B1274" s="26" t="s">
        <v>978</v>
      </c>
      <c r="C1274" s="28">
        <f t="shared" si="65"/>
        <v>7</v>
      </c>
      <c r="D1274" s="28" t="str">
        <f t="shared" si="68"/>
        <v>22205</v>
      </c>
      <c r="E1274" s="30">
        <v>0</v>
      </c>
      <c r="F1274" s="30">
        <f>SUMIF([3]表三汇总表!$A$10:$A$607,A1274,[3]表三汇总表!$D$10:$D$607)/10000</f>
        <v>0</v>
      </c>
      <c r="G1274" s="25" t="e">
        <f t="shared" si="67"/>
        <v>#DIV/0!</v>
      </c>
      <c r="I1274" s="4"/>
    </row>
    <row r="1275" spans="1:9">
      <c r="A1275" s="26">
        <v>2220599</v>
      </c>
      <c r="B1275" s="26" t="s">
        <v>979</v>
      </c>
      <c r="C1275" s="28">
        <f t="shared" si="65"/>
        <v>7</v>
      </c>
      <c r="D1275" s="28" t="str">
        <f t="shared" si="68"/>
        <v>22205</v>
      </c>
      <c r="E1275" s="30">
        <v>0</v>
      </c>
      <c r="F1275" s="30">
        <f>SUMIF([3]表三汇总表!$A$10:$A$607,A1275,[3]表三汇总表!$D$10:$D$607)/10000</f>
        <v>0</v>
      </c>
      <c r="G1275" s="25" t="e">
        <f t="shared" si="67"/>
        <v>#DIV/0!</v>
      </c>
      <c r="I1275" s="4"/>
    </row>
    <row r="1276" spans="1:7">
      <c r="A1276" s="26">
        <v>224</v>
      </c>
      <c r="B1276" s="27" t="s">
        <v>980</v>
      </c>
      <c r="C1276" s="28">
        <f t="shared" si="65"/>
        <v>3</v>
      </c>
      <c r="D1276" s="28"/>
      <c r="E1276" s="35">
        <v>4090</v>
      </c>
      <c r="F1276" s="35">
        <f>F1277+F1288+F1295+F1303+F1316+F1320+F1324</f>
        <v>3944.655708</v>
      </c>
      <c r="G1276" s="25">
        <f t="shared" si="67"/>
        <v>-3.55365017114914</v>
      </c>
    </row>
    <row r="1277" spans="1:9">
      <c r="A1277" s="26">
        <v>22401</v>
      </c>
      <c r="B1277" s="27" t="s">
        <v>981</v>
      </c>
      <c r="C1277" s="28">
        <f t="shared" si="65"/>
        <v>5</v>
      </c>
      <c r="D1277" s="28" t="str">
        <f t="shared" ref="D1277:D1325" si="69">IF(C1277=5,"",MID(A1277,1,5))</f>
        <v/>
      </c>
      <c r="E1277" s="35">
        <v>1798</v>
      </c>
      <c r="F1277" s="35">
        <f>SUM(F1278:F1287)</f>
        <v>1477.506108</v>
      </c>
      <c r="G1277" s="25">
        <f t="shared" si="67"/>
        <v>-17.8250218020022</v>
      </c>
      <c r="I1277" s="4"/>
    </row>
    <row r="1278" spans="1:9">
      <c r="A1278" s="26">
        <v>2240101</v>
      </c>
      <c r="B1278" s="26" t="s">
        <v>10</v>
      </c>
      <c r="C1278" s="28">
        <f t="shared" si="65"/>
        <v>7</v>
      </c>
      <c r="D1278" s="28" t="str">
        <f t="shared" si="69"/>
        <v>22401</v>
      </c>
      <c r="E1278" s="30">
        <v>1798</v>
      </c>
      <c r="F1278" s="30">
        <f>SUMIF([3]表三汇总表!$A$10:$A$607,A1278,[3]表三汇总表!$D$10:$D$607)/10000</f>
        <v>1367.506108</v>
      </c>
      <c r="G1278" s="25">
        <f t="shared" si="67"/>
        <v>-23.9429305895439</v>
      </c>
      <c r="I1278" s="4"/>
    </row>
    <row r="1279" spans="1:9">
      <c r="A1279" s="26">
        <v>2240102</v>
      </c>
      <c r="B1279" s="26" t="s">
        <v>11</v>
      </c>
      <c r="C1279" s="28">
        <f t="shared" si="65"/>
        <v>7</v>
      </c>
      <c r="D1279" s="28" t="str">
        <f t="shared" si="69"/>
        <v>22401</v>
      </c>
      <c r="E1279" s="30">
        <v>0</v>
      </c>
      <c r="F1279" s="30">
        <f>SUMIF([3]表三汇总表!$A$10:$A$607,A1279,[3]表三汇总表!$D$10:$D$607)/10000</f>
        <v>0</v>
      </c>
      <c r="G1279" s="25" t="e">
        <f t="shared" si="67"/>
        <v>#DIV/0!</v>
      </c>
      <c r="I1279" s="4"/>
    </row>
    <row r="1280" spans="1:9">
      <c r="A1280" s="26">
        <v>2240103</v>
      </c>
      <c r="B1280" s="26" t="s">
        <v>12</v>
      </c>
      <c r="C1280" s="28">
        <f t="shared" si="65"/>
        <v>7</v>
      </c>
      <c r="D1280" s="28" t="str">
        <f t="shared" si="69"/>
        <v>22401</v>
      </c>
      <c r="E1280" s="30">
        <v>0</v>
      </c>
      <c r="F1280" s="30">
        <f>SUMIF([3]表三汇总表!$A$10:$A$607,A1280,[3]表三汇总表!$D$10:$D$607)/10000</f>
        <v>0</v>
      </c>
      <c r="G1280" s="25" t="e">
        <f t="shared" si="67"/>
        <v>#DIV/0!</v>
      </c>
      <c r="I1280" s="4"/>
    </row>
    <row r="1281" spans="1:9">
      <c r="A1281" s="26">
        <v>2240104</v>
      </c>
      <c r="B1281" s="26" t="s">
        <v>982</v>
      </c>
      <c r="C1281" s="28">
        <f t="shared" si="65"/>
        <v>7</v>
      </c>
      <c r="D1281" s="28" t="str">
        <f t="shared" si="69"/>
        <v>22401</v>
      </c>
      <c r="E1281" s="30">
        <v>0</v>
      </c>
      <c r="F1281" s="30">
        <f>SUMIF([3]表三汇总表!$A$10:$A$607,A1281,[3]表三汇总表!$D$10:$D$607)/10000</f>
        <v>0</v>
      </c>
      <c r="G1281" s="25" t="e">
        <f t="shared" si="67"/>
        <v>#DIV/0!</v>
      </c>
      <c r="I1281" s="4"/>
    </row>
    <row r="1282" spans="1:9">
      <c r="A1282" s="26">
        <v>2240105</v>
      </c>
      <c r="B1282" s="26" t="s">
        <v>983</v>
      </c>
      <c r="C1282" s="28">
        <f t="shared" si="65"/>
        <v>7</v>
      </c>
      <c r="D1282" s="28" t="str">
        <f t="shared" si="69"/>
        <v>22401</v>
      </c>
      <c r="E1282" s="30">
        <v>0</v>
      </c>
      <c r="F1282" s="30">
        <f>SUMIF([3]表三汇总表!$A$10:$A$607,A1282,[3]表三汇总表!$D$10:$D$607)/10000</f>
        <v>0</v>
      </c>
      <c r="G1282" s="25" t="e">
        <f t="shared" si="67"/>
        <v>#DIV/0!</v>
      </c>
      <c r="I1282" s="4"/>
    </row>
    <row r="1283" spans="1:9">
      <c r="A1283" s="26">
        <v>2240106</v>
      </c>
      <c r="B1283" s="26" t="s">
        <v>984</v>
      </c>
      <c r="C1283" s="28">
        <f t="shared" si="65"/>
        <v>7</v>
      </c>
      <c r="D1283" s="28" t="str">
        <f t="shared" si="69"/>
        <v>22401</v>
      </c>
      <c r="E1283" s="30">
        <v>0</v>
      </c>
      <c r="F1283" s="30">
        <f>SUMIF([3]表三汇总表!$A$10:$A$607,A1283,[3]表三汇总表!$D$10:$D$607)/10000</f>
        <v>110</v>
      </c>
      <c r="G1283" s="25" t="e">
        <f t="shared" si="67"/>
        <v>#DIV/0!</v>
      </c>
      <c r="I1283" s="4"/>
    </row>
    <row r="1284" spans="1:9">
      <c r="A1284" s="26">
        <v>2240108</v>
      </c>
      <c r="B1284" s="26" t="s">
        <v>985</v>
      </c>
      <c r="C1284" s="28">
        <f t="shared" si="65"/>
        <v>7</v>
      </c>
      <c r="D1284" s="28" t="str">
        <f t="shared" si="69"/>
        <v>22401</v>
      </c>
      <c r="E1284" s="30">
        <v>0</v>
      </c>
      <c r="F1284" s="30">
        <f>SUMIF([3]表三汇总表!$A$10:$A$607,A1284,[3]表三汇总表!$D$10:$D$607)/10000</f>
        <v>0</v>
      </c>
      <c r="G1284" s="25" t="e">
        <f t="shared" si="67"/>
        <v>#DIV/0!</v>
      </c>
      <c r="I1284" s="4"/>
    </row>
    <row r="1285" spans="1:9">
      <c r="A1285" s="26">
        <v>2240109</v>
      </c>
      <c r="B1285" s="26" t="s">
        <v>986</v>
      </c>
      <c r="C1285" s="28">
        <f t="shared" si="65"/>
        <v>7</v>
      </c>
      <c r="D1285" s="28" t="str">
        <f t="shared" si="69"/>
        <v>22401</v>
      </c>
      <c r="E1285" s="30">
        <v>0</v>
      </c>
      <c r="F1285" s="30">
        <f>SUMIF([3]表三汇总表!$A$10:$A$607,A1285,[3]表三汇总表!$D$10:$D$607)/10000</f>
        <v>0</v>
      </c>
      <c r="G1285" s="25" t="e">
        <f t="shared" si="67"/>
        <v>#DIV/0!</v>
      </c>
      <c r="I1285" s="4"/>
    </row>
    <row r="1286" spans="1:9">
      <c r="A1286" s="26">
        <v>2240150</v>
      </c>
      <c r="B1286" s="26" t="s">
        <v>19</v>
      </c>
      <c r="C1286" s="28">
        <f t="shared" ref="C1286:C1326" si="70">LEN(A1286)</f>
        <v>7</v>
      </c>
      <c r="D1286" s="28" t="str">
        <f t="shared" si="69"/>
        <v>22401</v>
      </c>
      <c r="E1286" s="30">
        <v>0</v>
      </c>
      <c r="F1286" s="30">
        <f>SUMIF([3]表三汇总表!$A$10:$A$607,A1286,[3]表三汇总表!$D$10:$D$607)/10000</f>
        <v>0</v>
      </c>
      <c r="G1286" s="25" t="e">
        <f t="shared" si="67"/>
        <v>#DIV/0!</v>
      </c>
      <c r="I1286" s="4"/>
    </row>
    <row r="1287" spans="1:9">
      <c r="A1287" s="26">
        <v>2240199</v>
      </c>
      <c r="B1287" s="26" t="s">
        <v>987</v>
      </c>
      <c r="C1287" s="28">
        <f t="shared" si="70"/>
        <v>7</v>
      </c>
      <c r="D1287" s="28" t="str">
        <f t="shared" si="69"/>
        <v>22401</v>
      </c>
      <c r="E1287" s="30">
        <v>0</v>
      </c>
      <c r="F1287" s="30">
        <f>SUMIF([3]表三汇总表!$A$10:$A$607,A1287,[3]表三汇总表!$D$10:$D$607)/10000</f>
        <v>0</v>
      </c>
      <c r="G1287" s="25" t="e">
        <f t="shared" ref="G1287:G1350" si="71">(F1287-E1287)/E1287*100</f>
        <v>#DIV/0!</v>
      </c>
      <c r="I1287" s="4"/>
    </row>
    <row r="1288" spans="1:9">
      <c r="A1288" s="26">
        <v>22402</v>
      </c>
      <c r="B1288" s="27" t="s">
        <v>988</v>
      </c>
      <c r="C1288" s="28">
        <f t="shared" si="70"/>
        <v>5</v>
      </c>
      <c r="D1288" s="28" t="str">
        <f t="shared" si="69"/>
        <v/>
      </c>
      <c r="E1288" s="35">
        <v>2292</v>
      </c>
      <c r="F1288" s="35">
        <f>SUM(F1289:F1294)</f>
        <v>2467.1496</v>
      </c>
      <c r="G1288" s="25">
        <f t="shared" si="71"/>
        <v>7.64178010471205</v>
      </c>
      <c r="I1288" s="4"/>
    </row>
    <row r="1289" spans="1:9">
      <c r="A1289" s="26">
        <v>2240201</v>
      </c>
      <c r="B1289" s="26" t="s">
        <v>10</v>
      </c>
      <c r="C1289" s="28">
        <f t="shared" si="70"/>
        <v>7</v>
      </c>
      <c r="D1289" s="28" t="str">
        <f t="shared" si="69"/>
        <v>22402</v>
      </c>
      <c r="E1289" s="30">
        <v>2292</v>
      </c>
      <c r="F1289" s="30">
        <f>SUMIF([3]表三汇总表!$A$10:$A$607,A1289,[3]表三汇总表!$D$10:$D$607)/10000</f>
        <v>2467.1496</v>
      </c>
      <c r="G1289" s="25">
        <f t="shared" si="71"/>
        <v>7.64178010471205</v>
      </c>
      <c r="I1289" s="4"/>
    </row>
    <row r="1290" spans="1:9">
      <c r="A1290" s="26">
        <v>2240202</v>
      </c>
      <c r="B1290" s="26" t="s">
        <v>11</v>
      </c>
      <c r="C1290" s="28">
        <f t="shared" si="70"/>
        <v>7</v>
      </c>
      <c r="D1290" s="28" t="str">
        <f t="shared" si="69"/>
        <v>22402</v>
      </c>
      <c r="E1290" s="30">
        <v>0</v>
      </c>
      <c r="F1290" s="30">
        <f>SUMIF([3]表三汇总表!$A$10:$A$607,A1290,[3]表三汇总表!$D$10:$D$607)/10000</f>
        <v>0</v>
      </c>
      <c r="G1290" s="25" t="e">
        <f t="shared" si="71"/>
        <v>#DIV/0!</v>
      </c>
      <c r="I1290" s="4"/>
    </row>
    <row r="1291" spans="1:9">
      <c r="A1291" s="26">
        <v>2240203</v>
      </c>
      <c r="B1291" s="26" t="s">
        <v>12</v>
      </c>
      <c r="C1291" s="28">
        <f t="shared" si="70"/>
        <v>7</v>
      </c>
      <c r="D1291" s="28" t="str">
        <f t="shared" si="69"/>
        <v>22402</v>
      </c>
      <c r="E1291" s="30">
        <v>0</v>
      </c>
      <c r="F1291" s="30">
        <f>SUMIF([3]表三汇总表!$A$10:$A$607,A1291,[3]表三汇总表!$D$10:$D$607)/10000</f>
        <v>0</v>
      </c>
      <c r="G1291" s="25" t="e">
        <f t="shared" si="71"/>
        <v>#DIV/0!</v>
      </c>
      <c r="I1291" s="4"/>
    </row>
    <row r="1292" spans="1:9">
      <c r="A1292" s="26">
        <v>2240204</v>
      </c>
      <c r="B1292" s="26" t="s">
        <v>989</v>
      </c>
      <c r="C1292" s="28">
        <f t="shared" si="70"/>
        <v>7</v>
      </c>
      <c r="D1292" s="28" t="str">
        <f t="shared" si="69"/>
        <v>22402</v>
      </c>
      <c r="E1292" s="30">
        <v>0</v>
      </c>
      <c r="F1292" s="30">
        <f>SUMIF([3]表三汇总表!$A$10:$A$607,A1292,[3]表三汇总表!$D$10:$D$607)/10000</f>
        <v>0</v>
      </c>
      <c r="G1292" s="25" t="e">
        <f t="shared" si="71"/>
        <v>#DIV/0!</v>
      </c>
      <c r="I1292" s="4"/>
    </row>
    <row r="1293" spans="1:9">
      <c r="A1293" s="26">
        <v>2240250</v>
      </c>
      <c r="B1293" s="26" t="s">
        <v>19</v>
      </c>
      <c r="C1293" s="28">
        <f t="shared" si="70"/>
        <v>7</v>
      </c>
      <c r="D1293" s="28" t="str">
        <f t="shared" si="69"/>
        <v>22402</v>
      </c>
      <c r="E1293" s="30">
        <v>0</v>
      </c>
      <c r="F1293" s="30">
        <f>SUMIF([3]表三汇总表!$A$10:$A$607,A1293,[3]表三汇总表!$D$10:$D$607)/10000</f>
        <v>0</v>
      </c>
      <c r="G1293" s="25" t="e">
        <f t="shared" si="71"/>
        <v>#DIV/0!</v>
      </c>
      <c r="I1293" s="4"/>
    </row>
    <row r="1294" spans="1:9">
      <c r="A1294" s="26">
        <v>2240299</v>
      </c>
      <c r="B1294" s="26" t="s">
        <v>990</v>
      </c>
      <c r="C1294" s="28">
        <f t="shared" si="70"/>
        <v>7</v>
      </c>
      <c r="D1294" s="28" t="str">
        <f t="shared" si="69"/>
        <v>22402</v>
      </c>
      <c r="E1294" s="30">
        <v>0</v>
      </c>
      <c r="F1294" s="30">
        <f>SUMIF([3]表三汇总表!$A$10:$A$607,A1294,[3]表三汇总表!$D$10:$D$607)/10000</f>
        <v>0</v>
      </c>
      <c r="G1294" s="25" t="e">
        <f t="shared" si="71"/>
        <v>#DIV/0!</v>
      </c>
      <c r="I1294" s="4"/>
    </row>
    <row r="1295" spans="1:9">
      <c r="A1295" s="26">
        <v>22404</v>
      </c>
      <c r="B1295" s="27" t="s">
        <v>991</v>
      </c>
      <c r="C1295" s="28">
        <f t="shared" si="70"/>
        <v>5</v>
      </c>
      <c r="D1295" s="28" t="str">
        <f t="shared" si="69"/>
        <v/>
      </c>
      <c r="E1295" s="35">
        <v>0</v>
      </c>
      <c r="F1295" s="35">
        <f>SUM(F1296:F1302)</f>
        <v>0</v>
      </c>
      <c r="G1295" s="25" t="e">
        <f t="shared" si="71"/>
        <v>#DIV/0!</v>
      </c>
      <c r="I1295" s="4"/>
    </row>
    <row r="1296" spans="1:9">
      <c r="A1296" s="26">
        <v>2240401</v>
      </c>
      <c r="B1296" s="26" t="s">
        <v>10</v>
      </c>
      <c r="C1296" s="28">
        <f t="shared" si="70"/>
        <v>7</v>
      </c>
      <c r="D1296" s="28" t="str">
        <f t="shared" si="69"/>
        <v>22404</v>
      </c>
      <c r="E1296" s="30">
        <v>0</v>
      </c>
      <c r="F1296" s="30">
        <f>SUMIF([3]表三汇总表!$A$10:$A$607,A1296,[3]表三汇总表!$D$10:$D$607)/10000</f>
        <v>0</v>
      </c>
      <c r="G1296" s="25" t="e">
        <f t="shared" si="71"/>
        <v>#DIV/0!</v>
      </c>
      <c r="I1296" s="4"/>
    </row>
    <row r="1297" spans="1:9">
      <c r="A1297" s="26">
        <v>2240402</v>
      </c>
      <c r="B1297" s="26" t="s">
        <v>11</v>
      </c>
      <c r="C1297" s="28">
        <f t="shared" si="70"/>
        <v>7</v>
      </c>
      <c r="D1297" s="28" t="str">
        <f t="shared" si="69"/>
        <v>22404</v>
      </c>
      <c r="E1297" s="30">
        <v>0</v>
      </c>
      <c r="F1297" s="30">
        <f>SUMIF([3]表三汇总表!$A$10:$A$607,A1297,[3]表三汇总表!$D$10:$D$607)/10000</f>
        <v>0</v>
      </c>
      <c r="G1297" s="25" t="e">
        <f t="shared" si="71"/>
        <v>#DIV/0!</v>
      </c>
      <c r="I1297" s="4"/>
    </row>
    <row r="1298" spans="1:9">
      <c r="A1298" s="26">
        <v>2240403</v>
      </c>
      <c r="B1298" s="26" t="s">
        <v>12</v>
      </c>
      <c r="C1298" s="28">
        <f t="shared" si="70"/>
        <v>7</v>
      </c>
      <c r="D1298" s="28" t="str">
        <f t="shared" si="69"/>
        <v>22404</v>
      </c>
      <c r="E1298" s="30">
        <v>0</v>
      </c>
      <c r="F1298" s="30">
        <f>SUMIF([3]表三汇总表!$A$10:$A$607,A1298,[3]表三汇总表!$D$10:$D$607)/10000</f>
        <v>0</v>
      </c>
      <c r="G1298" s="25" t="e">
        <f t="shared" si="71"/>
        <v>#DIV/0!</v>
      </c>
      <c r="I1298" s="4"/>
    </row>
    <row r="1299" spans="1:9">
      <c r="A1299" s="26">
        <v>2240404</v>
      </c>
      <c r="B1299" s="26" t="s">
        <v>992</v>
      </c>
      <c r="C1299" s="28">
        <f t="shared" si="70"/>
        <v>7</v>
      </c>
      <c r="D1299" s="28" t="str">
        <f t="shared" si="69"/>
        <v>22404</v>
      </c>
      <c r="E1299" s="30">
        <v>0</v>
      </c>
      <c r="F1299" s="30">
        <f>SUMIF([3]表三汇总表!$A$10:$A$607,A1299,[3]表三汇总表!$D$10:$D$607)/10000</f>
        <v>0</v>
      </c>
      <c r="G1299" s="25" t="e">
        <f t="shared" si="71"/>
        <v>#DIV/0!</v>
      </c>
      <c r="I1299" s="4"/>
    </row>
    <row r="1300" spans="1:9">
      <c r="A1300" s="26">
        <v>2240405</v>
      </c>
      <c r="B1300" s="26" t="s">
        <v>993</v>
      </c>
      <c r="C1300" s="28">
        <f t="shared" si="70"/>
        <v>7</v>
      </c>
      <c r="D1300" s="28" t="str">
        <f t="shared" si="69"/>
        <v>22404</v>
      </c>
      <c r="E1300" s="30">
        <v>0</v>
      </c>
      <c r="F1300" s="30">
        <f>SUMIF([3]表三汇总表!$A$10:$A$607,A1300,[3]表三汇总表!$D$10:$D$607)/10000</f>
        <v>0</v>
      </c>
      <c r="G1300" s="25" t="e">
        <f t="shared" si="71"/>
        <v>#DIV/0!</v>
      </c>
      <c r="I1300" s="4"/>
    </row>
    <row r="1301" spans="1:9">
      <c r="A1301" s="26">
        <v>2240450</v>
      </c>
      <c r="B1301" s="26" t="s">
        <v>19</v>
      </c>
      <c r="C1301" s="28">
        <f t="shared" si="70"/>
        <v>7</v>
      </c>
      <c r="D1301" s="28" t="str">
        <f t="shared" si="69"/>
        <v>22404</v>
      </c>
      <c r="E1301" s="30">
        <v>0</v>
      </c>
      <c r="F1301" s="30">
        <f>SUMIF([3]表三汇总表!$A$10:$A$607,A1301,[3]表三汇总表!$D$10:$D$607)/10000</f>
        <v>0</v>
      </c>
      <c r="G1301" s="25" t="e">
        <f t="shared" si="71"/>
        <v>#DIV/0!</v>
      </c>
      <c r="I1301" s="4"/>
    </row>
    <row r="1302" spans="1:9">
      <c r="A1302" s="26">
        <v>2240499</v>
      </c>
      <c r="B1302" s="26" t="s">
        <v>994</v>
      </c>
      <c r="C1302" s="28">
        <f t="shared" si="70"/>
        <v>7</v>
      </c>
      <c r="D1302" s="28" t="str">
        <f t="shared" si="69"/>
        <v>22404</v>
      </c>
      <c r="E1302" s="30">
        <v>0</v>
      </c>
      <c r="F1302" s="30">
        <f>SUMIF([3]表三汇总表!$A$10:$A$607,A1302,[3]表三汇总表!$D$10:$D$607)/10000</f>
        <v>0</v>
      </c>
      <c r="G1302" s="25" t="e">
        <f t="shared" si="71"/>
        <v>#DIV/0!</v>
      </c>
      <c r="I1302" s="4"/>
    </row>
    <row r="1303" spans="1:9">
      <c r="A1303" s="26">
        <v>22405</v>
      </c>
      <c r="B1303" s="27" t="s">
        <v>995</v>
      </c>
      <c r="C1303" s="28">
        <f t="shared" si="70"/>
        <v>5</v>
      </c>
      <c r="D1303" s="28" t="str">
        <f t="shared" si="69"/>
        <v/>
      </c>
      <c r="E1303" s="35">
        <v>0</v>
      </c>
      <c r="F1303" s="35">
        <f>SUM(F1304:F1315)</f>
        <v>0</v>
      </c>
      <c r="G1303" s="25" t="e">
        <f t="shared" si="71"/>
        <v>#DIV/0!</v>
      </c>
      <c r="I1303" s="4"/>
    </row>
    <row r="1304" spans="1:9">
      <c r="A1304" s="26">
        <v>2240501</v>
      </c>
      <c r="B1304" s="26" t="s">
        <v>10</v>
      </c>
      <c r="C1304" s="28">
        <f t="shared" si="70"/>
        <v>7</v>
      </c>
      <c r="D1304" s="28" t="str">
        <f t="shared" si="69"/>
        <v>22405</v>
      </c>
      <c r="E1304" s="30">
        <v>0</v>
      </c>
      <c r="F1304" s="30">
        <f>SUMIF([3]表三汇总表!$A$10:$A$607,A1304,[3]表三汇总表!$D$10:$D$607)/10000</f>
        <v>0</v>
      </c>
      <c r="G1304" s="25" t="e">
        <f t="shared" si="71"/>
        <v>#DIV/0!</v>
      </c>
      <c r="I1304" s="4"/>
    </row>
    <row r="1305" spans="1:9">
      <c r="A1305" s="26">
        <v>2240502</v>
      </c>
      <c r="B1305" s="26" t="s">
        <v>11</v>
      </c>
      <c r="C1305" s="28">
        <f t="shared" si="70"/>
        <v>7</v>
      </c>
      <c r="D1305" s="28" t="str">
        <f t="shared" si="69"/>
        <v>22405</v>
      </c>
      <c r="E1305" s="30">
        <v>0</v>
      </c>
      <c r="F1305" s="30">
        <f>SUMIF([3]表三汇总表!$A$10:$A$607,A1305,[3]表三汇总表!$D$10:$D$607)/10000</f>
        <v>0</v>
      </c>
      <c r="G1305" s="25" t="e">
        <f t="shared" si="71"/>
        <v>#DIV/0!</v>
      </c>
      <c r="I1305" s="4"/>
    </row>
    <row r="1306" spans="1:9">
      <c r="A1306" s="26">
        <v>2240503</v>
      </c>
      <c r="B1306" s="26" t="s">
        <v>12</v>
      </c>
      <c r="C1306" s="28">
        <f t="shared" si="70"/>
        <v>7</v>
      </c>
      <c r="D1306" s="28" t="str">
        <f t="shared" si="69"/>
        <v>22405</v>
      </c>
      <c r="E1306" s="30">
        <v>0</v>
      </c>
      <c r="F1306" s="30">
        <f>SUMIF([3]表三汇总表!$A$10:$A$607,A1306,[3]表三汇总表!$D$10:$D$607)/10000</f>
        <v>0</v>
      </c>
      <c r="G1306" s="25" t="e">
        <f t="shared" si="71"/>
        <v>#DIV/0!</v>
      </c>
      <c r="I1306" s="4"/>
    </row>
    <row r="1307" spans="1:9">
      <c r="A1307" s="26">
        <v>2240504</v>
      </c>
      <c r="B1307" s="26" t="s">
        <v>996</v>
      </c>
      <c r="C1307" s="28">
        <f t="shared" si="70"/>
        <v>7</v>
      </c>
      <c r="D1307" s="28" t="str">
        <f t="shared" si="69"/>
        <v>22405</v>
      </c>
      <c r="E1307" s="30">
        <v>0</v>
      </c>
      <c r="F1307" s="30">
        <f>SUMIF([3]表三汇总表!$A$10:$A$607,A1307,[3]表三汇总表!$D$10:$D$607)/10000</f>
        <v>0</v>
      </c>
      <c r="G1307" s="25" t="e">
        <f t="shared" si="71"/>
        <v>#DIV/0!</v>
      </c>
      <c r="I1307" s="4"/>
    </row>
    <row r="1308" spans="1:9">
      <c r="A1308" s="26">
        <v>2240505</v>
      </c>
      <c r="B1308" s="26" t="s">
        <v>997</v>
      </c>
      <c r="C1308" s="28">
        <f t="shared" si="70"/>
        <v>7</v>
      </c>
      <c r="D1308" s="28" t="str">
        <f t="shared" si="69"/>
        <v>22405</v>
      </c>
      <c r="E1308" s="30">
        <v>0</v>
      </c>
      <c r="F1308" s="30">
        <f>SUMIF([3]表三汇总表!$A$10:$A$607,A1308,[3]表三汇总表!$D$10:$D$607)/10000</f>
        <v>0</v>
      </c>
      <c r="G1308" s="25" t="e">
        <f t="shared" si="71"/>
        <v>#DIV/0!</v>
      </c>
      <c r="I1308" s="4"/>
    </row>
    <row r="1309" spans="1:9">
      <c r="A1309" s="26">
        <v>2240506</v>
      </c>
      <c r="B1309" s="26" t="s">
        <v>998</v>
      </c>
      <c r="C1309" s="28">
        <f t="shared" si="70"/>
        <v>7</v>
      </c>
      <c r="D1309" s="28" t="str">
        <f t="shared" si="69"/>
        <v>22405</v>
      </c>
      <c r="E1309" s="30">
        <v>0</v>
      </c>
      <c r="F1309" s="30">
        <f>SUMIF([3]表三汇总表!$A$10:$A$607,A1309,[3]表三汇总表!$D$10:$D$607)/10000</f>
        <v>0</v>
      </c>
      <c r="G1309" s="25" t="e">
        <f t="shared" si="71"/>
        <v>#DIV/0!</v>
      </c>
      <c r="I1309" s="4"/>
    </row>
    <row r="1310" spans="1:9">
      <c r="A1310" s="26">
        <v>2240507</v>
      </c>
      <c r="B1310" s="26" t="s">
        <v>999</v>
      </c>
      <c r="C1310" s="28">
        <f t="shared" si="70"/>
        <v>7</v>
      </c>
      <c r="D1310" s="28" t="str">
        <f t="shared" si="69"/>
        <v>22405</v>
      </c>
      <c r="E1310" s="30">
        <v>0</v>
      </c>
      <c r="F1310" s="30">
        <f>SUMIF([3]表三汇总表!$A$10:$A$607,A1310,[3]表三汇总表!$D$10:$D$607)/10000</f>
        <v>0</v>
      </c>
      <c r="G1310" s="25" t="e">
        <f t="shared" si="71"/>
        <v>#DIV/0!</v>
      </c>
      <c r="I1310" s="4"/>
    </row>
    <row r="1311" spans="1:9">
      <c r="A1311" s="26">
        <v>2240508</v>
      </c>
      <c r="B1311" s="26" t="s">
        <v>1000</v>
      </c>
      <c r="C1311" s="28">
        <f t="shared" si="70"/>
        <v>7</v>
      </c>
      <c r="D1311" s="28" t="str">
        <f t="shared" si="69"/>
        <v>22405</v>
      </c>
      <c r="E1311" s="30">
        <v>0</v>
      </c>
      <c r="F1311" s="30">
        <f>SUMIF([3]表三汇总表!$A$10:$A$607,A1311,[3]表三汇总表!$D$10:$D$607)/10000</f>
        <v>0</v>
      </c>
      <c r="G1311" s="25" t="e">
        <f t="shared" si="71"/>
        <v>#DIV/0!</v>
      </c>
      <c r="I1311" s="4"/>
    </row>
    <row r="1312" spans="1:9">
      <c r="A1312" s="26">
        <v>2240509</v>
      </c>
      <c r="B1312" s="26" t="s">
        <v>1001</v>
      </c>
      <c r="C1312" s="28">
        <f t="shared" si="70"/>
        <v>7</v>
      </c>
      <c r="D1312" s="28" t="str">
        <f t="shared" si="69"/>
        <v>22405</v>
      </c>
      <c r="E1312" s="30">
        <v>0</v>
      </c>
      <c r="F1312" s="30">
        <f>SUMIF([3]表三汇总表!$A$10:$A$607,A1312,[3]表三汇总表!$D$10:$D$607)/10000</f>
        <v>0</v>
      </c>
      <c r="G1312" s="25" t="e">
        <f t="shared" si="71"/>
        <v>#DIV/0!</v>
      </c>
      <c r="I1312" s="4"/>
    </row>
    <row r="1313" spans="1:9">
      <c r="A1313" s="26">
        <v>2240510</v>
      </c>
      <c r="B1313" s="26" t="s">
        <v>1002</v>
      </c>
      <c r="C1313" s="28">
        <f t="shared" si="70"/>
        <v>7</v>
      </c>
      <c r="D1313" s="28" t="str">
        <f t="shared" si="69"/>
        <v>22405</v>
      </c>
      <c r="E1313" s="30">
        <v>0</v>
      </c>
      <c r="F1313" s="30">
        <f>SUMIF([3]表三汇总表!$A$10:$A$607,A1313,[3]表三汇总表!$D$10:$D$607)/10000</f>
        <v>0</v>
      </c>
      <c r="G1313" s="25" t="e">
        <f t="shared" si="71"/>
        <v>#DIV/0!</v>
      </c>
      <c r="I1313" s="4"/>
    </row>
    <row r="1314" spans="1:9">
      <c r="A1314" s="26">
        <v>2240550</v>
      </c>
      <c r="B1314" s="26" t="s">
        <v>1003</v>
      </c>
      <c r="C1314" s="28">
        <f t="shared" si="70"/>
        <v>7</v>
      </c>
      <c r="D1314" s="28" t="str">
        <f t="shared" si="69"/>
        <v>22405</v>
      </c>
      <c r="E1314" s="30">
        <v>0</v>
      </c>
      <c r="F1314" s="30">
        <f>SUMIF([3]表三汇总表!$A$10:$A$607,A1314,[3]表三汇总表!$D$10:$D$607)/10000</f>
        <v>0</v>
      </c>
      <c r="G1314" s="25" t="e">
        <f t="shared" si="71"/>
        <v>#DIV/0!</v>
      </c>
      <c r="I1314" s="4"/>
    </row>
    <row r="1315" spans="1:9">
      <c r="A1315" s="26">
        <v>2240599</v>
      </c>
      <c r="B1315" s="26" t="s">
        <v>1004</v>
      </c>
      <c r="C1315" s="28">
        <f t="shared" si="70"/>
        <v>7</v>
      </c>
      <c r="D1315" s="28" t="str">
        <f t="shared" si="69"/>
        <v>22405</v>
      </c>
      <c r="E1315" s="30">
        <v>0</v>
      </c>
      <c r="F1315" s="30">
        <f>SUMIF([3]表三汇总表!$A$10:$A$607,A1315,[3]表三汇总表!$D$10:$D$607)/10000</f>
        <v>0</v>
      </c>
      <c r="G1315" s="25" t="e">
        <f t="shared" si="71"/>
        <v>#DIV/0!</v>
      </c>
      <c r="I1315" s="4"/>
    </row>
    <row r="1316" spans="1:9">
      <c r="A1316" s="26">
        <v>22406</v>
      </c>
      <c r="B1316" s="27" t="s">
        <v>1005</v>
      </c>
      <c r="C1316" s="28">
        <f t="shared" si="70"/>
        <v>5</v>
      </c>
      <c r="D1316" s="28" t="str">
        <f t="shared" si="69"/>
        <v/>
      </c>
      <c r="E1316" s="35">
        <v>0</v>
      </c>
      <c r="F1316" s="35">
        <f>SUM(F1317:F1319)</f>
        <v>0</v>
      </c>
      <c r="G1316" s="25" t="e">
        <f t="shared" si="71"/>
        <v>#DIV/0!</v>
      </c>
      <c r="I1316" s="4"/>
    </row>
    <row r="1317" spans="1:9">
      <c r="A1317" s="26">
        <v>2240601</v>
      </c>
      <c r="B1317" s="26" t="s">
        <v>1006</v>
      </c>
      <c r="C1317" s="28">
        <f t="shared" si="70"/>
        <v>7</v>
      </c>
      <c r="D1317" s="28" t="str">
        <f t="shared" si="69"/>
        <v>22406</v>
      </c>
      <c r="E1317" s="30">
        <v>0</v>
      </c>
      <c r="F1317" s="30">
        <f>SUMIF([3]表三汇总表!$A$10:$A$607,A1317,[3]表三汇总表!$D$10:$D$607)/10000</f>
        <v>0</v>
      </c>
      <c r="G1317" s="25" t="e">
        <f t="shared" si="71"/>
        <v>#DIV/0!</v>
      </c>
      <c r="I1317" s="4"/>
    </row>
    <row r="1318" spans="1:9">
      <c r="A1318" s="26">
        <v>2240602</v>
      </c>
      <c r="B1318" s="26" t="s">
        <v>1007</v>
      </c>
      <c r="C1318" s="28">
        <f t="shared" si="70"/>
        <v>7</v>
      </c>
      <c r="D1318" s="28" t="str">
        <f t="shared" si="69"/>
        <v>22406</v>
      </c>
      <c r="E1318" s="30">
        <v>0</v>
      </c>
      <c r="F1318" s="30">
        <f>SUMIF([3]表三汇总表!$A$10:$A$607,A1318,[3]表三汇总表!$D$10:$D$607)/10000</f>
        <v>0</v>
      </c>
      <c r="G1318" s="25" t="e">
        <f t="shared" si="71"/>
        <v>#DIV/0!</v>
      </c>
      <c r="I1318" s="4"/>
    </row>
    <row r="1319" spans="1:9">
      <c r="A1319" s="26">
        <v>2240699</v>
      </c>
      <c r="B1319" s="26" t="s">
        <v>1008</v>
      </c>
      <c r="C1319" s="28">
        <f t="shared" si="70"/>
        <v>7</v>
      </c>
      <c r="D1319" s="28" t="str">
        <f t="shared" si="69"/>
        <v>22406</v>
      </c>
      <c r="E1319" s="30">
        <v>0</v>
      </c>
      <c r="F1319" s="30">
        <f>SUMIF([3]表三汇总表!$A$10:$A$607,A1319,[3]表三汇总表!$D$10:$D$607)/10000</f>
        <v>0</v>
      </c>
      <c r="G1319" s="25" t="e">
        <f t="shared" si="71"/>
        <v>#DIV/0!</v>
      </c>
      <c r="I1319" s="4"/>
    </row>
    <row r="1320" spans="1:9">
      <c r="A1320" s="26">
        <v>22407</v>
      </c>
      <c r="B1320" s="27" t="s">
        <v>1009</v>
      </c>
      <c r="C1320" s="28">
        <f t="shared" si="70"/>
        <v>5</v>
      </c>
      <c r="D1320" s="28" t="str">
        <f t="shared" si="69"/>
        <v/>
      </c>
      <c r="E1320" s="35">
        <v>0</v>
      </c>
      <c r="F1320" s="35">
        <f>SUM(F1321:F1323)</f>
        <v>0</v>
      </c>
      <c r="G1320" s="25" t="e">
        <f t="shared" si="71"/>
        <v>#DIV/0!</v>
      </c>
      <c r="I1320" s="4"/>
    </row>
    <row r="1321" spans="1:9">
      <c r="A1321" s="26">
        <v>2240703</v>
      </c>
      <c r="B1321" s="26" t="s">
        <v>1010</v>
      </c>
      <c r="C1321" s="28">
        <f t="shared" si="70"/>
        <v>7</v>
      </c>
      <c r="D1321" s="28" t="str">
        <f t="shared" si="69"/>
        <v>22407</v>
      </c>
      <c r="E1321" s="30">
        <v>0</v>
      </c>
      <c r="F1321" s="30">
        <f>SUMIF([3]表三汇总表!$A$10:$A$607,A1321,[3]表三汇总表!$D$10:$D$607)/10000</f>
        <v>0</v>
      </c>
      <c r="G1321" s="25" t="e">
        <f t="shared" si="71"/>
        <v>#DIV/0!</v>
      </c>
      <c r="I1321" s="4"/>
    </row>
    <row r="1322" spans="1:9">
      <c r="A1322" s="26">
        <v>2240704</v>
      </c>
      <c r="B1322" s="26" t="s">
        <v>1011</v>
      </c>
      <c r="C1322" s="28">
        <f t="shared" si="70"/>
        <v>7</v>
      </c>
      <c r="D1322" s="28" t="str">
        <f t="shared" si="69"/>
        <v>22407</v>
      </c>
      <c r="E1322" s="30">
        <v>0</v>
      </c>
      <c r="F1322" s="30">
        <f>SUMIF([3]表三汇总表!$A$10:$A$607,A1322,[3]表三汇总表!$D$10:$D$607)/10000</f>
        <v>0</v>
      </c>
      <c r="G1322" s="25" t="e">
        <f t="shared" si="71"/>
        <v>#DIV/0!</v>
      </c>
      <c r="I1322" s="4"/>
    </row>
    <row r="1323" spans="1:9">
      <c r="A1323" s="26">
        <v>2240799</v>
      </c>
      <c r="B1323" s="26" t="s">
        <v>1012</v>
      </c>
      <c r="C1323" s="28">
        <f t="shared" si="70"/>
        <v>7</v>
      </c>
      <c r="D1323" s="28" t="str">
        <f t="shared" si="69"/>
        <v>22407</v>
      </c>
      <c r="E1323" s="30">
        <v>0</v>
      </c>
      <c r="F1323" s="30">
        <f>SUMIF([3]表三汇总表!$A$10:$A$607,A1323,[3]表三汇总表!$D$10:$D$607)/10000</f>
        <v>0</v>
      </c>
      <c r="G1323" s="25" t="e">
        <f t="shared" si="71"/>
        <v>#DIV/0!</v>
      </c>
      <c r="I1323" s="4"/>
    </row>
    <row r="1324" spans="1:9">
      <c r="A1324" s="26">
        <v>22499</v>
      </c>
      <c r="B1324" s="27" t="s">
        <v>1013</v>
      </c>
      <c r="C1324" s="28">
        <f t="shared" si="70"/>
        <v>5</v>
      </c>
      <c r="D1324" s="28" t="str">
        <f t="shared" si="69"/>
        <v/>
      </c>
      <c r="E1324" s="35">
        <v>0</v>
      </c>
      <c r="F1324" s="35">
        <f>F1325</f>
        <v>0</v>
      </c>
      <c r="G1324" s="25" t="e">
        <f t="shared" si="71"/>
        <v>#DIV/0!</v>
      </c>
      <c r="I1324" s="4"/>
    </row>
    <row r="1325" spans="1:9">
      <c r="A1325" s="26">
        <v>2249999</v>
      </c>
      <c r="B1325" s="26" t="s">
        <v>1014</v>
      </c>
      <c r="C1325" s="28">
        <f t="shared" si="70"/>
        <v>7</v>
      </c>
      <c r="D1325" s="28" t="str">
        <f t="shared" si="69"/>
        <v>22499</v>
      </c>
      <c r="E1325" s="30">
        <v>0</v>
      </c>
      <c r="F1325" s="30">
        <f>SUMIF([3]表三汇总表!$A$10:$A$607,A1325,[3]表三汇总表!$D$10:$D$607)/10000</f>
        <v>0</v>
      </c>
      <c r="G1325" s="25" t="e">
        <f t="shared" si="71"/>
        <v>#DIV/0!</v>
      </c>
      <c r="I1325" s="4"/>
    </row>
    <row r="1326" spans="1:9">
      <c r="A1326" s="26">
        <v>227</v>
      </c>
      <c r="B1326" s="27" t="s">
        <v>1015</v>
      </c>
      <c r="C1326" s="28"/>
      <c r="D1326" s="28"/>
      <c r="E1326" s="30">
        <v>5000</v>
      </c>
      <c r="F1326" s="30">
        <v>4000</v>
      </c>
      <c r="G1326" s="25">
        <f t="shared" si="71"/>
        <v>-20</v>
      </c>
      <c r="I1326" s="4"/>
    </row>
    <row r="1327" spans="1:7">
      <c r="A1327" s="26">
        <v>229</v>
      </c>
      <c r="B1327" s="27" t="s">
        <v>1016</v>
      </c>
      <c r="C1327" s="28">
        <f>LEN(A1327)</f>
        <v>3</v>
      </c>
      <c r="D1327" s="28"/>
      <c r="E1327" s="35">
        <v>6065</v>
      </c>
      <c r="F1327" s="35">
        <f>F1330+F1328</f>
        <v>4594</v>
      </c>
      <c r="G1327" s="25">
        <f>(F1327-E1327)/E1327*100</f>
        <v>-24.2539159109646</v>
      </c>
    </row>
    <row r="1328" spans="1:7">
      <c r="A1328" s="26" t="s">
        <v>1017</v>
      </c>
      <c r="B1328" s="27" t="s">
        <v>1018</v>
      </c>
      <c r="C1328" s="28"/>
      <c r="D1328" s="28"/>
      <c r="E1328" s="35">
        <v>1500</v>
      </c>
      <c r="F1328" s="30">
        <f>F1329</f>
        <v>1884</v>
      </c>
      <c r="G1328" s="25">
        <f>(F1328-E1328)/E1328*100</f>
        <v>25.6</v>
      </c>
    </row>
    <row r="1329" spans="1:7">
      <c r="A1329" s="26">
        <v>2290201</v>
      </c>
      <c r="B1329" s="26" t="s">
        <v>1019</v>
      </c>
      <c r="C1329" s="28"/>
      <c r="D1329" s="28"/>
      <c r="E1329" s="35">
        <v>1500</v>
      </c>
      <c r="F1329" s="30">
        <f>SUMIF([3]表三汇总表!$A$10:$A$607,A1329,[3]表三汇总表!$D$10:$D$607)/10000</f>
        <v>1884</v>
      </c>
      <c r="G1329" s="25">
        <f>(F1329-E1329)/E1329*100</f>
        <v>25.6</v>
      </c>
    </row>
    <row r="1330" spans="1:9">
      <c r="A1330" s="26">
        <v>22999</v>
      </c>
      <c r="B1330" s="27" t="s">
        <v>1020</v>
      </c>
      <c r="C1330" s="28">
        <f t="shared" ref="C1330:C1351" si="72">LEN(A1330)</f>
        <v>5</v>
      </c>
      <c r="D1330" s="28" t="str">
        <f t="shared" ref="D1330:D1344" si="73">IF(C1330=5,"",MID(A1330,1,5))</f>
        <v/>
      </c>
      <c r="E1330" s="35">
        <v>4565</v>
      </c>
      <c r="F1330" s="35">
        <f>F1331</f>
        <v>2710</v>
      </c>
      <c r="G1330" s="25">
        <f>(F1330-E1330)/E1330*100</f>
        <v>-40.6352683461117</v>
      </c>
      <c r="I1330" s="4"/>
    </row>
    <row r="1331" spans="1:9">
      <c r="A1331" s="26">
        <v>2299999</v>
      </c>
      <c r="B1331" s="26" t="s">
        <v>1021</v>
      </c>
      <c r="C1331" s="28">
        <f t="shared" si="72"/>
        <v>7</v>
      </c>
      <c r="D1331" s="28" t="str">
        <f t="shared" si="73"/>
        <v>22999</v>
      </c>
      <c r="E1331" s="30">
        <v>4565</v>
      </c>
      <c r="F1331" s="30">
        <f>SUMIF([3]表三汇总表!$A$10:$A$607,A1331,[3]表三汇总表!$D$10:$D$607)/10000</f>
        <v>2710</v>
      </c>
      <c r="G1331" s="25">
        <f>(F1331-E1331)/E1331*100</f>
        <v>-40.6352683461117</v>
      </c>
      <c r="I1331" s="4"/>
    </row>
    <row r="1332" spans="1:7">
      <c r="A1332" s="26">
        <v>232</v>
      </c>
      <c r="B1332" s="27" t="s">
        <v>1022</v>
      </c>
      <c r="C1332" s="28">
        <f t="shared" si="72"/>
        <v>3</v>
      </c>
      <c r="D1332" s="28"/>
      <c r="E1332" s="35">
        <v>11332</v>
      </c>
      <c r="F1332" s="35">
        <f>SUM(F1333,F1335,F1340)</f>
        <v>12169.53</v>
      </c>
      <c r="G1332" s="25">
        <f>(F1332-E1332)/E1332*100</f>
        <v>7.39084009883516</v>
      </c>
    </row>
    <row r="1333" spans="1:9">
      <c r="A1333" s="26">
        <v>23201</v>
      </c>
      <c r="B1333" s="27" t="s">
        <v>1023</v>
      </c>
      <c r="C1333" s="28">
        <f t="shared" si="72"/>
        <v>5</v>
      </c>
      <c r="D1333" s="28" t="str">
        <f t="shared" si="73"/>
        <v/>
      </c>
      <c r="E1333" s="35">
        <v>0</v>
      </c>
      <c r="F1333" s="35">
        <f>F1334</f>
        <v>0</v>
      </c>
      <c r="G1333" s="25" t="e">
        <f>(F1333-E1333)/E1333*100</f>
        <v>#DIV/0!</v>
      </c>
      <c r="I1333" s="4"/>
    </row>
    <row r="1334" spans="1:9">
      <c r="A1334" s="26">
        <v>2320101</v>
      </c>
      <c r="B1334" s="26" t="s">
        <v>1024</v>
      </c>
      <c r="C1334" s="28">
        <f t="shared" si="72"/>
        <v>7</v>
      </c>
      <c r="D1334" s="28" t="str">
        <f t="shared" si="73"/>
        <v>23201</v>
      </c>
      <c r="E1334" s="30">
        <v>0</v>
      </c>
      <c r="F1334" s="30">
        <f>SUMIF([3]表三汇总表!$A$10:$A$607,A1334,[3]表三汇总表!$D$10:$D$607)/10000</f>
        <v>0</v>
      </c>
      <c r="G1334" s="25" t="e">
        <f>(F1334-E1334)/E1334*100</f>
        <v>#DIV/0!</v>
      </c>
      <c r="I1334" s="4"/>
    </row>
    <row r="1335" spans="1:9">
      <c r="A1335" s="26">
        <v>23202</v>
      </c>
      <c r="B1335" s="27" t="s">
        <v>1025</v>
      </c>
      <c r="C1335" s="28">
        <f t="shared" si="72"/>
        <v>5</v>
      </c>
      <c r="D1335" s="28" t="str">
        <f t="shared" si="73"/>
        <v/>
      </c>
      <c r="E1335" s="35">
        <v>0</v>
      </c>
      <c r="F1335" s="35">
        <f>SUM(F1336:F1339)</f>
        <v>0</v>
      </c>
      <c r="G1335" s="25" t="e">
        <f>(F1335-E1335)/E1335*100</f>
        <v>#DIV/0!</v>
      </c>
      <c r="I1335" s="4"/>
    </row>
    <row r="1336" spans="1:9">
      <c r="A1336" s="26">
        <v>2320201</v>
      </c>
      <c r="B1336" s="26" t="s">
        <v>1026</v>
      </c>
      <c r="C1336" s="28">
        <f t="shared" si="72"/>
        <v>7</v>
      </c>
      <c r="D1336" s="28" t="str">
        <f t="shared" si="73"/>
        <v>23202</v>
      </c>
      <c r="E1336" s="30">
        <v>0</v>
      </c>
      <c r="F1336" s="30">
        <f>SUMIF([3]表三汇总表!$A$10:$A$607,A1336,[3]表三汇总表!$D$10:$D$607)/10000</f>
        <v>0</v>
      </c>
      <c r="G1336" s="25" t="e">
        <f>(F1336-E1336)/E1336*100</f>
        <v>#DIV/0!</v>
      </c>
      <c r="I1336" s="4"/>
    </row>
    <row r="1337" spans="1:9">
      <c r="A1337" s="26">
        <v>2320202</v>
      </c>
      <c r="B1337" s="26" t="s">
        <v>1027</v>
      </c>
      <c r="C1337" s="28">
        <f t="shared" si="72"/>
        <v>7</v>
      </c>
      <c r="D1337" s="28" t="str">
        <f t="shared" si="73"/>
        <v>23202</v>
      </c>
      <c r="E1337" s="30">
        <v>0</v>
      </c>
      <c r="F1337" s="30">
        <f>SUMIF([3]表三汇总表!$A$10:$A$607,A1337,[3]表三汇总表!$D$10:$D$607)/10000</f>
        <v>0</v>
      </c>
      <c r="G1337" s="25" t="e">
        <f>(F1337-E1337)/E1337*100</f>
        <v>#DIV/0!</v>
      </c>
      <c r="I1337" s="4"/>
    </row>
    <row r="1338" spans="1:9">
      <c r="A1338" s="26">
        <v>2320203</v>
      </c>
      <c r="B1338" s="26" t="s">
        <v>1028</v>
      </c>
      <c r="C1338" s="28">
        <f t="shared" si="72"/>
        <v>7</v>
      </c>
      <c r="D1338" s="28" t="str">
        <f t="shared" si="73"/>
        <v>23202</v>
      </c>
      <c r="E1338" s="30">
        <v>0</v>
      </c>
      <c r="F1338" s="30">
        <f>SUMIF([3]表三汇总表!$A$10:$A$607,A1338,[3]表三汇总表!$D$10:$D$607)/10000</f>
        <v>0</v>
      </c>
      <c r="G1338" s="25" t="e">
        <f>(F1338-E1338)/E1338*100</f>
        <v>#DIV/0!</v>
      </c>
      <c r="I1338" s="4"/>
    </row>
    <row r="1339" spans="1:9">
      <c r="A1339" s="26">
        <v>2320299</v>
      </c>
      <c r="B1339" s="26" t="s">
        <v>1029</v>
      </c>
      <c r="C1339" s="28">
        <f t="shared" si="72"/>
        <v>7</v>
      </c>
      <c r="D1339" s="28" t="str">
        <f t="shared" si="73"/>
        <v>23202</v>
      </c>
      <c r="E1339" s="30">
        <v>0</v>
      </c>
      <c r="F1339" s="30">
        <f>SUMIF([3]表三汇总表!$A$10:$A$607,A1339,[3]表三汇总表!$D$10:$D$607)/10000</f>
        <v>0</v>
      </c>
      <c r="G1339" s="25" t="e">
        <f>(F1339-E1339)/E1339*100</f>
        <v>#DIV/0!</v>
      </c>
      <c r="I1339" s="4"/>
    </row>
    <row r="1340" spans="1:9">
      <c r="A1340" s="26">
        <v>23203</v>
      </c>
      <c r="B1340" s="27" t="s">
        <v>1030</v>
      </c>
      <c r="C1340" s="28">
        <f t="shared" si="72"/>
        <v>5</v>
      </c>
      <c r="D1340" s="28" t="str">
        <f t="shared" si="73"/>
        <v/>
      </c>
      <c r="E1340" s="35">
        <v>11332</v>
      </c>
      <c r="F1340" s="35">
        <f>SUM(F1341:F1344)</f>
        <v>12169.53</v>
      </c>
      <c r="G1340" s="25">
        <f>(F1340-E1340)/E1340*100</f>
        <v>7.39084009883516</v>
      </c>
      <c r="I1340" s="4"/>
    </row>
    <row r="1341" spans="1:9">
      <c r="A1341" s="26">
        <v>2320301</v>
      </c>
      <c r="B1341" s="26" t="s">
        <v>1031</v>
      </c>
      <c r="C1341" s="28">
        <f t="shared" si="72"/>
        <v>7</v>
      </c>
      <c r="D1341" s="28" t="str">
        <f t="shared" si="73"/>
        <v>23203</v>
      </c>
      <c r="E1341" s="30">
        <v>11332</v>
      </c>
      <c r="F1341" s="30">
        <f>SUMIF([3]表三汇总表!$A$10:$A$607,A1341,[3]表三汇总表!$D$10:$D$607)/10000</f>
        <v>12169.53</v>
      </c>
      <c r="G1341" s="25">
        <f>(F1341-E1341)/E1341*100</f>
        <v>7.39084009883516</v>
      </c>
      <c r="I1341" s="4"/>
    </row>
    <row r="1342" spans="1:9">
      <c r="A1342" s="26">
        <v>2320302</v>
      </c>
      <c r="B1342" s="26" t="s">
        <v>1032</v>
      </c>
      <c r="C1342" s="28">
        <f t="shared" si="72"/>
        <v>7</v>
      </c>
      <c r="D1342" s="28" t="str">
        <f t="shared" si="73"/>
        <v>23203</v>
      </c>
      <c r="E1342" s="30">
        <v>0</v>
      </c>
      <c r="F1342" s="30">
        <f>SUMIF([3]表三汇总表!$A$10:$A$607,A1342,[3]表三汇总表!$D$10:$D$607)/10000</f>
        <v>0</v>
      </c>
      <c r="G1342" s="25" t="e">
        <f>(F1342-E1342)/E1342*100</f>
        <v>#DIV/0!</v>
      </c>
      <c r="I1342" s="4"/>
    </row>
    <row r="1343" spans="1:9">
      <c r="A1343" s="26">
        <v>2320303</v>
      </c>
      <c r="B1343" s="26" t="s">
        <v>1033</v>
      </c>
      <c r="C1343" s="28">
        <f t="shared" si="72"/>
        <v>7</v>
      </c>
      <c r="D1343" s="28" t="str">
        <f t="shared" si="73"/>
        <v>23203</v>
      </c>
      <c r="E1343" s="30">
        <v>0</v>
      </c>
      <c r="F1343" s="30">
        <f>SUMIF([3]表三汇总表!$A$10:$A$607,A1343,[3]表三汇总表!$D$10:$D$607)/10000</f>
        <v>0</v>
      </c>
      <c r="G1343" s="25" t="e">
        <f>(F1343-E1343)/E1343*100</f>
        <v>#DIV/0!</v>
      </c>
      <c r="I1343" s="4"/>
    </row>
    <row r="1344" spans="1:9">
      <c r="A1344" s="26">
        <v>2320399</v>
      </c>
      <c r="B1344" s="26" t="s">
        <v>1034</v>
      </c>
      <c r="C1344" s="28">
        <f t="shared" si="72"/>
        <v>7</v>
      </c>
      <c r="D1344" s="28" t="str">
        <f t="shared" si="73"/>
        <v>23203</v>
      </c>
      <c r="E1344" s="30">
        <v>0</v>
      </c>
      <c r="F1344" s="30">
        <f>SUMIF([3]表三汇总表!$A$10:$A$607,A1344,[3]表三汇总表!$D$10:$D$607)/10000</f>
        <v>0</v>
      </c>
      <c r="G1344" s="25" t="e">
        <f>(F1344-E1344)/E1344*100</f>
        <v>#DIV/0!</v>
      </c>
      <c r="I1344" s="4"/>
    </row>
    <row r="1345" spans="1:7">
      <c r="A1345" s="26">
        <v>233</v>
      </c>
      <c r="B1345" s="27" t="s">
        <v>1035</v>
      </c>
      <c r="C1345" s="28">
        <f t="shared" si="72"/>
        <v>3</v>
      </c>
      <c r="D1345" s="28"/>
      <c r="E1345" s="35">
        <v>30</v>
      </c>
      <c r="F1345" s="35">
        <f>SUM(F1346,F1348,F1350)</f>
        <v>30</v>
      </c>
      <c r="G1345" s="25">
        <f>(F1345-E1345)/E1345*100</f>
        <v>0</v>
      </c>
    </row>
    <row r="1346" spans="1:9">
      <c r="A1346" s="26">
        <v>23301</v>
      </c>
      <c r="B1346" s="27" t="s">
        <v>1036</v>
      </c>
      <c r="C1346" s="28">
        <f t="shared" si="72"/>
        <v>5</v>
      </c>
      <c r="D1346" s="28" t="str">
        <f t="shared" ref="D1346:D1351" si="74">IF(C1346=5,"",MID(A1346,1,5))</f>
        <v/>
      </c>
      <c r="E1346" s="35">
        <v>0</v>
      </c>
      <c r="F1346" s="35">
        <f t="shared" ref="F1346:F1350" si="75">F1347</f>
        <v>0</v>
      </c>
      <c r="G1346" s="25" t="e">
        <f>(F1346-E1346)/E1346*100</f>
        <v>#DIV/0!</v>
      </c>
      <c r="I1346" s="4"/>
    </row>
    <row r="1347" spans="1:9">
      <c r="A1347" s="26">
        <v>2330101</v>
      </c>
      <c r="B1347" s="26" t="s">
        <v>1037</v>
      </c>
      <c r="C1347" s="28">
        <f t="shared" si="72"/>
        <v>7</v>
      </c>
      <c r="D1347" s="28" t="str">
        <f t="shared" si="74"/>
        <v>23301</v>
      </c>
      <c r="E1347" s="30">
        <v>0</v>
      </c>
      <c r="F1347" s="30">
        <f>SUMIF([3]表三汇总表!$A$10:$A$607,A1347,[3]表三汇总表!$D$10:$D$607)/10000</f>
        <v>0</v>
      </c>
      <c r="G1347" s="25" t="e">
        <f>(F1347-E1347)/E1347*100</f>
        <v>#DIV/0!</v>
      </c>
      <c r="I1347" s="4"/>
    </row>
    <row r="1348" spans="1:9">
      <c r="A1348" s="26">
        <v>23302</v>
      </c>
      <c r="B1348" s="27" t="s">
        <v>1038</v>
      </c>
      <c r="C1348" s="28">
        <f t="shared" si="72"/>
        <v>5</v>
      </c>
      <c r="D1348" s="28" t="str">
        <f t="shared" si="74"/>
        <v/>
      </c>
      <c r="E1348" s="35">
        <v>0</v>
      </c>
      <c r="F1348" s="35">
        <f t="shared" si="75"/>
        <v>0</v>
      </c>
      <c r="G1348" s="25" t="e">
        <f>(F1348-E1348)/E1348*100</f>
        <v>#DIV/0!</v>
      </c>
      <c r="I1348" s="4"/>
    </row>
    <row r="1349" spans="1:9">
      <c r="A1349" s="26">
        <v>2330201</v>
      </c>
      <c r="B1349" s="26" t="s">
        <v>1039</v>
      </c>
      <c r="C1349" s="28">
        <f t="shared" si="72"/>
        <v>7</v>
      </c>
      <c r="D1349" s="28" t="str">
        <f t="shared" si="74"/>
        <v>23302</v>
      </c>
      <c r="E1349" s="30">
        <v>0</v>
      </c>
      <c r="F1349" s="30">
        <f>SUMIF([3]表三汇总表!$A$10:$A$607,A1349,[3]表三汇总表!$D$10:$D$607)/10000</f>
        <v>0</v>
      </c>
      <c r="G1349" s="25" t="e">
        <f>(F1349-E1349)/E1349*100</f>
        <v>#DIV/0!</v>
      </c>
      <c r="I1349" s="4"/>
    </row>
    <row r="1350" spans="1:9">
      <c r="A1350" s="39">
        <v>23303</v>
      </c>
      <c r="B1350" s="40" t="s">
        <v>1040</v>
      </c>
      <c r="C1350" s="28">
        <f t="shared" si="72"/>
        <v>5</v>
      </c>
      <c r="D1350" s="28" t="str">
        <f t="shared" si="74"/>
        <v/>
      </c>
      <c r="E1350" s="35">
        <v>30</v>
      </c>
      <c r="F1350" s="35">
        <f t="shared" si="75"/>
        <v>30</v>
      </c>
      <c r="G1350" s="25">
        <f>(F1350-E1350)/E1350*100</f>
        <v>0</v>
      </c>
      <c r="I1350" s="4"/>
    </row>
    <row r="1351" spans="1:9">
      <c r="A1351" s="26">
        <v>2330301</v>
      </c>
      <c r="B1351" s="41" t="s">
        <v>1041</v>
      </c>
      <c r="C1351" s="28">
        <f t="shared" si="72"/>
        <v>7</v>
      </c>
      <c r="D1351" s="28" t="str">
        <f t="shared" si="74"/>
        <v>23303</v>
      </c>
      <c r="E1351" s="30">
        <v>30</v>
      </c>
      <c r="F1351" s="30">
        <v>30</v>
      </c>
      <c r="G1351" s="25">
        <f>(F1351-E1351)/E1351*100</f>
        <v>0</v>
      </c>
      <c r="I1351" s="4"/>
    </row>
  </sheetData>
  <autoFilter ref="A5:G1351">
    <extLst/>
  </autoFilter>
  <mergeCells count="5">
    <mergeCell ref="B1:G1"/>
    <mergeCell ref="B3:B4"/>
    <mergeCell ref="E3:E4"/>
    <mergeCell ref="F3:F4"/>
    <mergeCell ref="G3:G4"/>
  </mergeCells>
  <pageMargins left="0.306944444444444" right="0.700694444444445" top="0.554861111111111" bottom="0" header="0.298611111111111" footer="0.2986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2024年龙南市一般公共预算支出预算表</vt:lpstr>
      <vt:lpstr>1</vt:lpstr>
      <vt:lpstr>公式基础表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Administrator</cp:lastModifiedBy>
  <dcterms:created xsi:type="dcterms:W3CDTF">2018-04-09T04:03:00Z</dcterms:created>
  <cp:lastPrinted>2024-05-30T02:51:00Z</cp:lastPrinted>
  <dcterms:modified xsi:type="dcterms:W3CDTF">2025-03-20T02:02:27Z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ICV">
    <vt:lpwstr>359ED5E096B14CEA9524FC2E75CC3F38</vt:lpwstr>
  </property>
</Properties>
</file>