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1" sheetId="5" r:id="rId1"/>
    <sheet name="公式基础表" sheetId="4" r:id="rId2"/>
  </sheets>
  <externalReferences>
    <externalReference r:id="rId3"/>
    <externalReference r:id="rId4"/>
    <externalReference r:id="rId5"/>
  </externalReferences>
  <definedNames>
    <definedName name="_xlnm._FilterDatabase" localSheetId="0" hidden="1">'1'!$A$5:$K$609</definedName>
    <definedName name="_xlnm._FilterDatabase" localSheetId="1" hidden="1">公式基础表!$A$5:$I$1350</definedName>
    <definedName name="_xlnm.Print_Titles" localSheetId="1">公式基础表!$3:$4</definedName>
    <definedName name="_xlnm.Print_Titles" localSheetId="0">'1'!$3:$4</definedName>
    <definedName name="_xlnm.Print_Area" localSheetId="0">'1'!$B$1:$I$609</definedName>
  </definedNames>
  <calcPr calcId="144525"/>
</workbook>
</file>

<file path=xl/sharedStrings.xml><?xml version="1.0" encoding="utf-8"?>
<sst xmlns="http://schemas.openxmlformats.org/spreadsheetml/2006/main" count="1971" uniqueCount="1043">
  <si>
    <t>2024年龙南市一般公共预算支出执行情况表</t>
  </si>
  <si>
    <t>单位：万元</t>
  </si>
  <si>
    <t>支  出  项  目</t>
  </si>
  <si>
    <t>2023年决算数</t>
  </si>
  <si>
    <t>2024年</t>
  </si>
  <si>
    <t>2024年执行数比2023年决算数增减%</t>
  </si>
  <si>
    <t>预算数</t>
  </si>
  <si>
    <t>执行数</t>
  </si>
  <si>
    <t>执行数占预算数%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</si>
  <si>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</si>
  <si>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</si>
  <si>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</si>
  <si>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</si>
  <si>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</si>
  <si>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人大会议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</si>
  <si>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</si>
  <si>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</si>
  <si>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</si>
  <si>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</si>
  <si>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政协事务</t>
  </si>
  <si>
    <t xml:space="preserve">    其他政协事务支出</t>
  </si>
  <si>
    <t xml:space="preserve">  政府办公厅(室)及相关机构事务</t>
  </si>
  <si>
    <t xml:space="preserve">    政务公开审批</t>
  </si>
  <si>
    <t xml:space="preserve">    信访事务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</si>
  <si>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</si>
  <si>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</si>
  <si>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</si>
  <si>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社会事业发展规划</t>
  </si>
  <si>
    <t xml:space="preserve">    其他发展与改革事务支出</t>
  </si>
  <si>
    <t xml:space="preserve">  统计信息事务</t>
  </si>
  <si>
    <t xml:space="preserve">    专项普查活动</t>
  </si>
  <si>
    <t xml:space="preserve">    其他统计信息事务支出</t>
  </si>
  <si>
    <t xml:space="preserve">  财政事务</t>
  </si>
  <si>
    <t xml:space="preserve">    事业运行</t>
  </si>
  <si>
    <t xml:space="preserve">    其他财政事务支出</t>
  </si>
  <si>
    <t xml:space="preserve">  税收事务</t>
  </si>
  <si>
    <t xml:space="preserve">    其他税收事务支出</t>
  </si>
  <si>
    <t xml:space="preserve">  审计事务</t>
  </si>
  <si>
    <t xml:space="preserve">  纪检监察事务</t>
  </si>
  <si>
    <t xml:space="preserve">    其他纪检监察事务支出</t>
  </si>
  <si>
    <t xml:space="preserve">  商贸事务</t>
  </si>
  <si>
    <t xml:space="preserve">    招商引资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</si>
  <si>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</si>
  <si>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</si>
  <si>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</si>
  <si>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</si>
  <si>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</si>
  <si>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其他港澳台事务支出</t>
  </si>
  <si>
    <t xml:space="preserve">  档案事务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</si>
  <si>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</si>
  <si>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</si>
  <si>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</si>
  <si>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</si>
  <si>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</si>
  <si>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</si>
  <si>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</si>
  <si>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</si>
  <si>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</si>
  <si>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</si>
  <si>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</si>
  <si>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</si>
  <si>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</si>
  <si>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</si>
  <si>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</si>
  <si>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机关服务</t>
  </si>
  <si>
    <t xml:space="preserve">    华侨事务</t>
  </si>
  <si>
    <t xml:space="preserve">    其他统战事务支出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</si>
  <si>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</si>
  <si>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</si>
  <si>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</si>
  <si>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市场主体管理</t>
  </si>
  <si>
    <t xml:space="preserve">    药品事务</t>
  </si>
  <si>
    <t xml:space="preserve">    食品安全监管</t>
  </si>
  <si>
    <t xml:space="preserve">    其他市场监督管理事务</t>
  </si>
  <si>
    <t xml:space="preserve">  社会工作事务</t>
  </si>
  <si>
    <t xml:space="preserve">  信访事务</t>
  </si>
  <si>
    <t xml:space="preserve">    信访业务</t>
  </si>
  <si>
    <t xml:space="preserve">    其他信访事务支出</t>
  </si>
  <si>
    <t xml:space="preserve">  其他一般公共服务支出(款)</t>
  </si>
  <si>
    <t xml:space="preserve">    其他一般公共服务支出(项)</t>
  </si>
  <si>
    <t>国防支出</t>
  </si>
  <si>
    <t xml:space="preserve">  国防动员</t>
  </si>
  <si>
    <t xml:space="preserve">    人民防空</t>
  </si>
  <si>
    <t xml:space="preserve">    民兵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</si>
  <si>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</si>
  <si>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</si>
  <si>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</si>
  <si>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</si>
  <si>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公安</t>
  </si>
  <si>
    <t xml:space="preserve">    信息化建设</t>
  </si>
  <si>
    <t xml:space="preserve">    特别业务</t>
  </si>
  <si>
    <t xml:space="preserve">    其他公安支出</t>
  </si>
  <si>
    <t xml:space="preserve">  检察</t>
  </si>
  <si>
    <t xml:space="preserve">  法院</t>
  </si>
  <si>
    <t xml:space="preserve">  司法</t>
  </si>
  <si>
    <t xml:space="preserve">    基层司法业务</t>
  </si>
  <si>
    <t xml:space="preserve">    公共法律服务</t>
  </si>
  <si>
    <t xml:space="preserve">    其他司法支出</t>
  </si>
  <si>
    <t xml:space="preserve">  其他公共安全支出(款)</t>
  </si>
  <si>
    <t xml:space="preserve">    国家司法救助支出</t>
  </si>
  <si>
    <t xml:space="preserve">    其他公共安全支出(项)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</si>
  <si>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</si>
  <si>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</si>
  <si>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</si>
  <si>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</si>
  <si>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</si>
  <si>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</si>
  <si>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</si>
  <si>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</si>
  <si>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</si>
  <si>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</si>
  <si>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职业教育</t>
  </si>
  <si>
    <t xml:space="preserve">    中等职业教育</t>
  </si>
  <si>
    <t xml:space="preserve">    高等职业教育</t>
  </si>
  <si>
    <t xml:space="preserve">    其他职业教育支出</t>
  </si>
  <si>
    <t xml:space="preserve">  特殊教育</t>
  </si>
  <si>
    <t xml:space="preserve">    特殊学校教育</t>
  </si>
  <si>
    <t xml:space="preserve">  进修及培训</t>
  </si>
  <si>
    <t xml:space="preserve">    干部教育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</si>
  <si>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</si>
  <si>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</si>
  <si>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</si>
  <si>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</si>
  <si>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</si>
  <si>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</si>
  <si>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</si>
  <si>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</si>
  <si>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</si>
  <si>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</si>
  <si>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</si>
  <si>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</si>
  <si>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</si>
  <si>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其他基础研究支出</t>
  </si>
  <si>
    <t xml:space="preserve">  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</si>
  <si>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</si>
  <si>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</si>
  <si>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</si>
  <si>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其他科技条件与服务支出</t>
  </si>
  <si>
    <t xml:space="preserve">  社会科学</t>
  </si>
  <si>
    <t xml:space="preserve">    社会科学研究机构</t>
  </si>
  <si>
    <t xml:space="preserve">    其他社会科学支出</t>
  </si>
  <si>
    <t xml:space="preserve">  科学技术普及</t>
  </si>
  <si>
    <t xml:space="preserve">    机构运行</t>
  </si>
  <si>
    <t xml:space="preserve">    科普活动</t>
  </si>
  <si>
    <t xml:space="preserve">    其他科学技术普及支出</t>
  </si>
  <si>
    <t xml:space="preserve">  其他科学技术支出(款)</t>
  </si>
  <si>
    <t xml:space="preserve">    科技奖励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</si>
  <si>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</si>
  <si>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</si>
  <si>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</si>
  <si>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</si>
  <si>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</si>
  <si>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</si>
  <si>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</si>
  <si>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</si>
  <si>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</si>
  <si>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</si>
  <si>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</si>
  <si>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</si>
  <si>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</si>
  <si>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</si>
  <si>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</si>
  <si>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</si>
  <si>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</si>
  <si>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</si>
  <si>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</si>
  <si>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体育场馆</t>
  </si>
  <si>
    <t xml:space="preserve">    群众体育</t>
  </si>
  <si>
    <t xml:space="preserve">  新闻出版电影</t>
  </si>
  <si>
    <t xml:space="preserve">    电影</t>
  </si>
  <si>
    <t xml:space="preserve">  广播电视</t>
  </si>
  <si>
    <t xml:space="preserve">    广播电视事务</t>
  </si>
  <si>
    <t xml:space="preserve">    其他广播电视支出</t>
  </si>
  <si>
    <t xml:space="preserve">  其他文化旅游体育与传媒支出(款)</t>
  </si>
  <si>
    <t xml:space="preserve">    宣传文化发展专项支出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</si>
  <si>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</si>
  <si>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</si>
  <si>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</si>
  <si>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</si>
  <si>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</si>
  <si>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</si>
  <si>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</si>
  <si>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</si>
  <si>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</si>
  <si>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</si>
  <si>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社会组织管理</t>
  </si>
  <si>
    <t xml:space="preserve">    行政区划和地名管理</t>
  </si>
  <si>
    <t xml:space="preserve">    基层政权建设和社区治理</t>
  </si>
  <si>
    <t xml:space="preserve">  行政事业单位养老支出</t>
  </si>
  <si>
    <t xml:space="preserve">    行政单位离退休</t>
  </si>
  <si>
    <t xml:space="preserve">    事业单位离退休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</si>
  <si>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</si>
  <si>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</si>
  <si>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</si>
  <si>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</si>
  <si>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  其他行政事业单位养老支出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</si>
  <si>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</si>
  <si>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</si>
  <si>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</si>
  <si>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</si>
  <si>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</si>
  <si>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</si>
  <si>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</si>
  <si>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促进创业补贴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</si>
  <si>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</si>
  <si>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</si>
  <si>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</si>
  <si>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</si>
  <si>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</si>
  <si>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</si>
  <si>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</si>
  <si>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褒扬纪念</t>
  </si>
  <si>
    <t xml:space="preserve">    其他优抚支出</t>
  </si>
  <si>
    <t xml:space="preserve">  退役安置</t>
  </si>
  <si>
    <t xml:space="preserve">    退役士兵安置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</si>
  <si>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</si>
  <si>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</si>
  <si>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</si>
  <si>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</si>
  <si>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</si>
  <si>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</si>
  <si>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</si>
  <si>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</si>
  <si>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</si>
  <si>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</si>
  <si>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</si>
  <si>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</si>
  <si>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</si>
  <si>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</si>
  <si>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</si>
  <si>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</si>
  <si>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</si>
  <si>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</si>
  <si>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</si>
  <si>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</si>
  <si>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</si>
  <si>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</si>
  <si>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</si>
  <si>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</si>
  <si>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</si>
  <si>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</si>
  <si>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</si>
  <si>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</si>
  <si>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</si>
  <si>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</si>
  <si>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</si>
  <si>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</si>
  <si>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退役军人管理事务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</si>
  <si>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</si>
  <si>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</si>
  <si>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</si>
  <si>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</si>
  <si>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</si>
  <si>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</si>
  <si>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</si>
  <si>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公立医院</t>
  </si>
  <si>
    <t xml:space="preserve">    综合医院</t>
  </si>
  <si>
    <t xml:space="preserve">    中医(民族)医院</t>
  </si>
  <si>
    <t xml:space="preserve">    精神病医院</t>
  </si>
  <si>
    <t xml:space="preserve">    妇幼保健医院</t>
  </si>
  <si>
    <t xml:space="preserve">    其他公立医院支出</t>
  </si>
  <si>
    <t xml:space="preserve">  基层医疗卫生机构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</si>
  <si>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</si>
  <si>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</si>
  <si>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</si>
  <si>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</si>
  <si>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</si>
  <si>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</si>
  <si>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</si>
  <si>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重大公共卫生服务</t>
  </si>
  <si>
    <t xml:space="preserve">    突发公共卫生事件应急处置</t>
  </si>
  <si>
    <t xml:space="preserve">    其他公共卫生支出</t>
  </si>
  <si>
    <t xml:space="preserve">  中医药</t>
  </si>
  <si>
    <t xml:space="preserve">    中医(民族医)药专项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</si>
  <si>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</si>
  <si>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</si>
  <si>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</si>
  <si>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</si>
  <si>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</si>
  <si>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</si>
  <si>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</si>
  <si>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</si>
  <si>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</si>
  <si>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</si>
  <si>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</si>
  <si>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</si>
  <si>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</si>
  <si>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</si>
  <si>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</si>
  <si>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</si>
  <si>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</si>
  <si>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</si>
  <si>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老龄卫生健康事务(款)</t>
  </si>
  <si>
    <t xml:space="preserve">    老龄卫生健康事务(项)</t>
  </si>
  <si>
    <t xml:space="preserve">  疾病预防控制事务</t>
  </si>
  <si>
    <t xml:space="preserve">    其他疾病预防控制事务支出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</si>
  <si>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</si>
  <si>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</si>
  <si>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</si>
  <si>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</si>
  <si>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环境监测与监察</t>
  </si>
  <si>
    <t xml:space="preserve">    建设项目环评审查与监督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</si>
  <si>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</si>
  <si>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</si>
  <si>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</si>
  <si>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</si>
  <si>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固体废弃物与化学品</t>
  </si>
  <si>
    <t xml:space="preserve">    放射源和放射性废物监管</t>
  </si>
  <si>
    <t xml:space="preserve">    土壤</t>
  </si>
  <si>
    <t xml:space="preserve">  自然生态保护</t>
  </si>
  <si>
    <t xml:space="preserve">    生态保护</t>
  </si>
  <si>
    <t xml:space="preserve">    农村环境保护</t>
  </si>
  <si>
    <t xml:space="preserve">    生物及物种资源保护</t>
  </si>
  <si>
    <t xml:space="preserve">  森林保护修复</t>
  </si>
  <si>
    <t xml:space="preserve">    森林管护</t>
  </si>
  <si>
    <t xml:space="preserve">    停伐补助</t>
  </si>
  <si>
    <t xml:space="preserve">  退耕还林还草</t>
  </si>
  <si>
    <t xml:space="preserve">    其他退耕还林还草支出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</si>
  <si>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</si>
  <si>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</si>
  <si>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</si>
  <si>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</si>
  <si>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其他污染减排支出</t>
  </si>
  <si>
    <t xml:space="preserve">  能源管理事务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</si>
  <si>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</si>
  <si>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</si>
  <si>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</si>
  <si>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</si>
  <si>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</si>
  <si>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</si>
  <si>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</si>
  <si>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</si>
  <si>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</si>
  <si>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</si>
  <si>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</si>
  <si>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</si>
  <si>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</si>
  <si>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</si>
  <si>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</si>
  <si>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</si>
  <si>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</si>
  <si>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</si>
  <si>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</si>
  <si>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</si>
  <si>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</si>
  <si>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</si>
  <si>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</si>
  <si>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</si>
  <si>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</si>
  <si>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防灾救灾</t>
  </si>
  <si>
    <t xml:space="preserve">    稳定农民收入补贴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</si>
  <si>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</si>
  <si>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</si>
  <si>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</si>
  <si>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</si>
  <si>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农业生态资源保护</t>
  </si>
  <si>
    <t xml:space="preserve">    乡村道路建设</t>
  </si>
  <si>
    <t xml:space="preserve">    渔业发展</t>
  </si>
  <si>
    <t xml:space="preserve">    对高校毕业生到基层任职补助</t>
  </si>
  <si>
    <t xml:space="preserve">    耕地建设与利用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</si>
  <si>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</si>
  <si>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</si>
  <si>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</si>
  <si>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</si>
  <si>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</si>
  <si>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</si>
  <si>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</si>
  <si>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动植物保护</t>
  </si>
  <si>
    <t xml:space="preserve">    湿地保护</t>
  </si>
  <si>
    <t xml:space="preserve">    信息管理</t>
  </si>
  <si>
    <t xml:space="preserve">    贷款贴息</t>
  </si>
  <si>
    <t xml:space="preserve">    林业草原防灾减灾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</si>
  <si>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</si>
  <si>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</si>
  <si>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</si>
  <si>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</si>
  <si>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</si>
  <si>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水利前期工作</t>
  </si>
  <si>
    <t xml:space="preserve">    水土保持</t>
  </si>
  <si>
    <t xml:space="preserve">    水资源节约管理与保护</t>
  </si>
  <si>
    <t xml:space="preserve">    水质监测</t>
  </si>
  <si>
    <t xml:space="preserve">    防汛</t>
  </si>
  <si>
    <t xml:space="preserve">    抗旱</t>
  </si>
  <si>
    <t xml:space="preserve">    农村水利</t>
  </si>
  <si>
    <t xml:space="preserve">    水利技术推广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</si>
  <si>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</si>
  <si>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</si>
  <si>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</si>
  <si>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农村供水</t>
  </si>
  <si>
    <t xml:space="preserve">    其他水利支出</t>
  </si>
  <si>
    <t xml:space="preserve">  巩固脱贫攻坚成果衔接乡村振兴</t>
  </si>
  <si>
    <t xml:space="preserve">    农村基础设施建设</t>
  </si>
  <si>
    <t xml:space="preserve">    生产发展</t>
  </si>
  <si>
    <t xml:space="preserve">    贷款奖补和贴息</t>
  </si>
  <si>
    <t xml:space="preserve">    其他巩固脱贫攻坚成果衔接乡村振兴支出</t>
  </si>
  <si>
    <t xml:space="preserve">  农村综合改革</t>
  </si>
  <si>
    <t xml:space="preserve">    对村级公益事业建设的补助</t>
  </si>
  <si>
    <t xml:space="preserve">    对村民委员会和村党支部的补助</t>
  </si>
  <si>
    <t xml:space="preserve">    对村集体经济组织的补助</t>
  </si>
  <si>
    <t xml:space="preserve">    其他农村综合改革支出</t>
  </si>
  <si>
    <t xml:space="preserve">  普惠金融发展支出</t>
  </si>
  <si>
    <t xml:space="preserve">    农业保险保费补贴</t>
  </si>
  <si>
    <t xml:space="preserve">    创业担保贷款贴息及奖补</t>
  </si>
  <si>
    <t xml:space="preserve">    补充创业担保贷款基金</t>
  </si>
  <si>
    <t xml:space="preserve">  目标价格补贴</t>
  </si>
  <si>
    <t xml:space="preserve">    其他目标价格补贴</t>
  </si>
  <si>
    <t xml:space="preserve">  其他农林水支出(款)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</si>
  <si>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</si>
  <si>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</si>
  <si>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</si>
  <si>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</si>
  <si>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</si>
  <si>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</si>
  <si>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</si>
  <si>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公路运输管理</t>
  </si>
  <si>
    <t xml:space="preserve">    公路和运输技术标准化建设</t>
  </si>
  <si>
    <t xml:space="preserve">    其他公路水路运输支出</t>
  </si>
  <si>
    <t xml:space="preserve">  车辆购置税支出</t>
  </si>
  <si>
    <t xml:space="preserve">    车辆购置税用于农村公路建设支出</t>
  </si>
  <si>
    <t xml:space="preserve">  其他交通运输支出(款)</t>
  </si>
  <si>
    <t xml:space="preserve">    公共交通运营补助</t>
  </si>
  <si>
    <t>资源勘探工业信息等支出</t>
  </si>
  <si>
    <t xml:space="preserve">  资源勘探开发</t>
  </si>
  <si>
    <t xml:space="preserve">    其他资源勘探业支出</t>
  </si>
  <si>
    <t xml:space="preserve">  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</si>
  <si>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</si>
  <si>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</si>
  <si>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</si>
  <si>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工业和信息产业监管</t>
  </si>
  <si>
    <t xml:space="preserve">    产业发展</t>
  </si>
  <si>
    <t xml:space="preserve">    其他工业和信息产业监管支出</t>
  </si>
  <si>
    <t xml:space="preserve">  支持中小企业发展和管理支出</t>
  </si>
  <si>
    <t xml:space="preserve">    中小企业发展专项</t>
  </si>
  <si>
    <t xml:space="preserve">    其他支持中小企业发展和管理支出</t>
  </si>
  <si>
    <t xml:space="preserve">  其他资源勘探工业信息等支出(款)</t>
  </si>
  <si>
    <t xml:space="preserve">    其他资源勘探工业信息等支出(项)</t>
  </si>
  <si>
    <t>商业服务业等支出</t>
  </si>
  <si>
    <t xml:space="preserve">  商业流通事务</t>
  </si>
  <si>
    <t xml:space="preserve">    民贸企业补贴</t>
  </si>
  <si>
    <t xml:space="preserve">    其他商业流通事务支出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</si>
  <si>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</si>
  <si>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</si>
  <si>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</si>
  <si>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</si>
  <si>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</si>
  <si>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</si>
  <si>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</si>
  <si>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金融部门其他行政支出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</si>
  <si>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</si>
  <si>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</si>
  <si>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</si>
  <si>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</si>
  <si>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自然资源调查与确权登记</t>
  </si>
  <si>
    <t xml:space="preserve">    土地资源储备支出</t>
  </si>
  <si>
    <t xml:space="preserve">    地质矿产资源与环境调查</t>
  </si>
  <si>
    <t xml:space="preserve">    其他自然资源事务支出</t>
  </si>
  <si>
    <t xml:space="preserve">  气象事务</t>
  </si>
  <si>
    <t xml:space="preserve">    气象事业机构</t>
  </si>
  <si>
    <t xml:space="preserve">    气象服务</t>
  </si>
  <si>
    <t xml:space="preserve">    其他气象事务支出</t>
  </si>
  <si>
    <t>住房保障支出</t>
  </si>
  <si>
    <t xml:space="preserve">  保障性安居工程支出</t>
  </si>
  <si>
    <t xml:space="preserve">    廉租住房</t>
  </si>
  <si>
    <t xml:space="preserve">    棚户区改造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</si>
  <si>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</si>
  <si>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</si>
  <si>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</si>
  <si>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</si>
  <si>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保障性租赁住房</t>
  </si>
  <si>
    <t xml:space="preserve">    其他保障性安居工程支出</t>
  </si>
  <si>
    <t xml:space="preserve">  住房改革支出</t>
  </si>
  <si>
    <t xml:space="preserve">    住房公积金</t>
  </si>
  <si>
    <t xml:space="preserve">    购房补贴</t>
  </si>
  <si>
    <t xml:space="preserve">  城乡社区住宅</t>
  </si>
  <si>
    <t xml:space="preserve">    其他城乡社区住宅支出</t>
  </si>
  <si>
    <t>粮油物资储备支出</t>
  </si>
  <si>
    <t xml:space="preserve">  粮油物资事务</t>
  </si>
  <si>
    <t xml:space="preserve">    设施建设</t>
  </si>
  <si>
    <t xml:space="preserve">    其他粮油物资事务支出</t>
  </si>
  <si>
    <t xml:space="preserve">  粮油储备</t>
  </si>
  <si>
    <t xml:space="preserve">    储备粮油补贴</t>
  </si>
  <si>
    <t xml:space="preserve">    其他粮油储备支出</t>
  </si>
  <si>
    <t>灾害防治及应急管理支出</t>
  </si>
  <si>
    <t xml:space="preserve">  应急管理事务</t>
  </si>
  <si>
    <t xml:space="preserve">    灾害风险防治</t>
  </si>
  <si>
    <t xml:space="preserve">    安全监管</t>
  </si>
  <si>
    <t xml:space="preserve">    应急救援</t>
  </si>
  <si>
    <t xml:space="preserve">    应急管理</t>
  </si>
  <si>
    <t xml:space="preserve">    其他应急管理支出</t>
  </si>
  <si>
    <t xml:space="preserve">  消防救援事务</t>
  </si>
  <si>
    <t xml:space="preserve">    消防应急救援</t>
  </si>
  <si>
    <t xml:space="preserve">    其他消防救援事务支出</t>
  </si>
  <si>
    <t xml:space="preserve">  自然灾害防治</t>
  </si>
  <si>
    <t xml:space="preserve">    地质灾害防治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</si>
  <si>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</si>
  <si>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</si>
  <si>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</si>
  <si>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自然灾害救灾补助</t>
  </si>
  <si>
    <t xml:space="preserve">    自然灾害灾后重建补助</t>
  </si>
  <si>
    <t xml:space="preserve">    其他自然灾害救灾及恢复重建支出</t>
  </si>
  <si>
    <t>其他支出(类)</t>
  </si>
  <si>
    <t>22902</t>
  </si>
  <si>
    <t xml:space="preserve">  年初预留</t>
  </si>
  <si>
    <t xml:space="preserve">    年初预留</t>
  </si>
  <si>
    <t xml:space="preserve">  其他支出(款)</t>
  </si>
  <si>
    <t xml:space="preserve">    其他支出(项)</t>
  </si>
  <si>
    <t>债务付息支出</t>
  </si>
  <si>
    <t xml:space="preserve">  地方政府一般债务付息支出</t>
  </si>
  <si>
    <t xml:space="preserve">    地方政府一般债券付息支出</t>
  </si>
  <si>
    <t>债务发行费用支出</t>
  </si>
  <si>
    <t xml:space="preserve">  地方政府一般债务发行费用支出(款)</t>
  </si>
  <si>
    <t xml:space="preserve">    地方政府一般债务发行费用支出(项)</t>
  </si>
  <si>
    <t xml:space="preserve">    人大立法</t>
  </si>
  <si>
    <t xml:space="preserve">    其他人大事务支出</t>
  </si>
  <si>
    <t xml:space="preserve">    政协会议</t>
  </si>
  <si>
    <t xml:space="preserve">    委员视察</t>
  </si>
  <si>
    <t xml:space="preserve">    参政议政</t>
  </si>
  <si>
    <t xml:space="preserve">    专项服务</t>
  </si>
  <si>
    <t xml:space="preserve">    专项业务及机关事务管理</t>
  </si>
  <si>
    <t xml:space="preserve">    参事事务</t>
  </si>
  <si>
    <t xml:space="preserve">    日常经济运行调节</t>
  </si>
  <si>
    <t xml:space="preserve">    经济体制改革研究</t>
  </si>
  <si>
    <t xml:space="preserve">    物价管理</t>
  </si>
  <si>
    <t xml:space="preserve">    信息事务</t>
  </si>
  <si>
    <t xml:space="preserve">    专项统计业务</t>
  </si>
  <si>
    <t xml:space="preserve">    统计管理</t>
  </si>
  <si>
    <t xml:space="preserve">    统计抽样调查</t>
  </si>
  <si>
    <t xml:space="preserve">    预算改革业务</t>
  </si>
  <si>
    <t xml:space="preserve">    财政国库业务</t>
  </si>
  <si>
    <t xml:space="preserve">    财政监察</t>
  </si>
  <si>
    <t xml:space="preserve">    财政委托业务支出</t>
  </si>
  <si>
    <t xml:space="preserve">    税收业务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</si>
  <si>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</si>
  <si>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</si>
  <si>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</si>
  <si>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</si>
  <si>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</si>
  <si>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</si>
  <si>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</si>
  <si>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</si>
  <si>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</si>
  <si>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</si>
  <si>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</si>
  <si>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  大案要案查处</t>
  </si>
  <si>
    <t xml:space="preserve">    派驻派出机构</t>
  </si>
  <si>
    <t xml:space="preserve">    巡视工作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</si>
  <si>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</si>
  <si>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</si>
  <si>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</si>
  <si>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</si>
  <si>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其他商贸事务支出</t>
  </si>
  <si>
    <t xml:space="preserve">  知识产权事务</t>
  </si>
  <si>
    <t xml:space="preserve">    专利审批</t>
  </si>
  <si>
    <t xml:space="preserve">    知识产权战略和规划</t>
  </si>
  <si>
    <t xml:space="preserve">    国际合作与交流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</si>
  <si>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</si>
  <si>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</si>
  <si>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</si>
  <si>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</si>
  <si>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  台湾事务</t>
  </si>
  <si>
    <t xml:space="preserve">    档案馆</t>
  </si>
  <si>
    <t xml:space="preserve">    公务员事务</t>
  </si>
  <si>
    <t xml:space="preserve">    宗教事务</t>
  </si>
  <si>
    <t xml:space="preserve">  对外联络事务</t>
  </si>
  <si>
    <t xml:space="preserve">    其他对外联络事务支出</t>
  </si>
  <si>
    <t xml:space="preserve">  网信事务</t>
  </si>
  <si>
    <t xml:space="preserve">    信息安全事务</t>
  </si>
  <si>
    <t xml:space="preserve">    其他网信事务支出</t>
  </si>
  <si>
    <t xml:space="preserve">    市场秩序执法</t>
  </si>
  <si>
    <t xml:space="preserve">    质量基础</t>
  </si>
  <si>
    <t xml:space="preserve">    医疗器械事务</t>
  </si>
  <si>
    <t xml:space="preserve">    化妆品事务</t>
  </si>
  <si>
    <t xml:space="preserve">    质量安全监管</t>
  </si>
  <si>
    <t xml:space="preserve">    其他社会工作事务支出</t>
  </si>
  <si>
    <t xml:space="preserve">    国家赔偿费用支出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</si>
  <si>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</si>
  <si>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</si>
  <si>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</si>
  <si>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</si>
  <si>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</si>
  <si>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</si>
  <si>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</si>
  <si>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</si>
  <si>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</si>
  <si>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</si>
  <si>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</si>
  <si>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</si>
  <si>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</si>
  <si>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</si>
  <si>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</si>
  <si>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</si>
  <si>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</si>
  <si>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</si>
  <si>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对外合作活动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</si>
  <si>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</si>
  <si>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</si>
  <si>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</si>
  <si>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</si>
  <si>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</si>
  <si>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</si>
  <si>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</si>
  <si>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</si>
  <si>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</si>
  <si>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</si>
  <si>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</si>
  <si>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</si>
  <si>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 xml:space="preserve">  军费</t>
  </si>
  <si>
    <t xml:space="preserve">    现役部队</t>
  </si>
  <si>
    <t xml:space="preserve">    预备役部队</t>
  </si>
  <si>
    <t xml:space="preserve">    其他军费支出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</si>
  <si>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</si>
  <si>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</si>
  <si>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</si>
  <si>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</si>
  <si>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  兵役征集</t>
  </si>
  <si>
    <t xml:space="preserve">    经济动员</t>
  </si>
  <si>
    <t xml:space="preserve">    交通战备</t>
  </si>
  <si>
    <t xml:space="preserve">    边海防</t>
  </si>
  <si>
    <t xml:space="preserve">  武装警察部队(款)</t>
  </si>
  <si>
    <t xml:space="preserve">    武装警察部队(项)</t>
  </si>
  <si>
    <t xml:space="preserve">    其他武装警察部队支出</t>
  </si>
  <si>
    <t xml:space="preserve">    执法办案</t>
  </si>
  <si>
    <t xml:space="preserve">    特勤业务</t>
  </si>
  <si>
    <t xml:space="preserve">    移民事务</t>
  </si>
  <si>
    <t xml:space="preserve">  国家安全</t>
  </si>
  <si>
    <t xml:space="preserve">    安全业务</t>
  </si>
  <si>
    <t xml:space="preserve">    其他国家安全支出</t>
  </si>
  <si>
    <t xml:space="preserve">    “两房”建设</t>
  </si>
  <si>
    <t xml:space="preserve">    检察监督</t>
  </si>
  <si>
    <t xml:space="preserve">    其他检察支出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</si>
  <si>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</si>
  <si>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</si>
  <si>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</si>
  <si>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</si>
  <si>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  普法宣传</t>
  </si>
  <si>
    <t xml:space="preserve">    律师管理</t>
  </si>
  <si>
    <t xml:space="preserve">    国家统一法律职业资格考试</t>
  </si>
  <si>
    <t xml:space="preserve">    社区矫正</t>
  </si>
  <si>
    <t xml:space="preserve">    法治建设</t>
  </si>
  <si>
    <t xml:space="preserve">  监狱</t>
  </si>
  <si>
    <t xml:space="preserve">    罪犯生活及医疗卫生</t>
  </si>
  <si>
    <t xml:space="preserve">    监狱业务及罪犯改造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</si>
  <si>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</si>
  <si>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</si>
  <si>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</si>
  <si>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</si>
  <si>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</si>
  <si>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</si>
  <si>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</si>
  <si>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</si>
  <si>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</si>
  <si>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</si>
  <si>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</si>
  <si>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</si>
  <si>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</si>
  <si>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</si>
  <si>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  初等职业教育</t>
  </si>
  <si>
    <t xml:space="preserve">    技校教育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</si>
  <si>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</si>
  <si>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</si>
  <si>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</si>
  <si>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</si>
  <si>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</si>
  <si>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</si>
  <si>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</si>
  <si>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</si>
  <si>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</si>
  <si>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</si>
  <si>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</si>
  <si>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</si>
  <si>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</si>
  <si>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</si>
  <si>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  工读学校教育</t>
  </si>
  <si>
    <t xml:space="preserve">    其他特殊教育支出</t>
  </si>
  <si>
    <t xml:space="preserve">    教师进修</t>
  </si>
  <si>
    <t xml:space="preserve">    培训支出</t>
  </si>
  <si>
    <t xml:space="preserve">    退役士兵能力提升</t>
  </si>
  <si>
    <t xml:space="preserve">    农村中小学教学设施</t>
  </si>
  <si>
    <t xml:space="preserve">    自然科学基金</t>
  </si>
  <si>
    <t xml:space="preserve">    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</si>
  <si>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</si>
  <si>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</si>
  <si>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</si>
  <si>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科技人才队伍建设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</si>
  <si>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</si>
  <si>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</si>
  <si>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</si>
  <si>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</si>
  <si>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</si>
  <si>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  共性技术研究与开发</t>
  </si>
  <si>
    <t xml:space="preserve">    技术创新服务体系</t>
  </si>
  <si>
    <t xml:space="preserve">    科技条件专项</t>
  </si>
  <si>
    <t xml:space="preserve">    社会科学研究</t>
  </si>
  <si>
    <t xml:space="preserve">    社科基金支出</t>
  </si>
  <si>
    <t xml:space="preserve">    青少年科技活动</t>
  </si>
  <si>
    <t xml:space="preserve">    学术交流活动</t>
  </si>
  <si>
    <t xml:space="preserve">    科技馆站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</si>
  <si>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</si>
  <si>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</si>
  <si>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</si>
  <si>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</si>
  <si>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</si>
  <si>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</si>
  <si>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</si>
  <si>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  其他科技重大项目</t>
  </si>
  <si>
    <t xml:space="preserve">    核应急</t>
  </si>
  <si>
    <t xml:space="preserve">    转制科研机构</t>
  </si>
  <si>
    <t xml:space="preserve">    艺术表演团体</t>
  </si>
  <si>
    <t xml:space="preserve">    文化和旅游市场管理</t>
  </si>
  <si>
    <t xml:space="preserve">    运动项目管理</t>
  </si>
  <si>
    <t xml:space="preserve">    体育竞赛</t>
  </si>
  <si>
    <t xml:space="preserve">    体育训练</t>
  </si>
  <si>
    <t xml:space="preserve">    体育交流与合作</t>
  </si>
  <si>
    <t xml:space="preserve">    其他体育支出</t>
  </si>
  <si>
    <t xml:space="preserve">    新闻通讯</t>
  </si>
  <si>
    <t xml:space="preserve">    出版发行</t>
  </si>
  <si>
    <t xml:space="preserve">    版权管理</t>
  </si>
  <si>
    <t xml:space="preserve">    其他新闻出版电影支出</t>
  </si>
  <si>
    <t xml:space="preserve">    监测监管</t>
  </si>
  <si>
    <t xml:space="preserve">    传输发射</t>
  </si>
  <si>
    <t xml:space="preserve">    综合业务管理</t>
  </si>
  <si>
    <t xml:space="preserve">    劳动保障监察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</si>
  <si>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</si>
  <si>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</si>
  <si>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</si>
  <si>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</si>
  <si>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</si>
  <si>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博士后日常经费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</si>
  <si>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</si>
  <si>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</si>
  <si>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</si>
  <si>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  离退休人员管理机构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</si>
  <si>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</si>
  <si>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</si>
  <si>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</si>
  <si>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</si>
  <si>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  高技能人才培养补助</t>
  </si>
  <si>
    <t xml:space="preserve">    光荣院</t>
  </si>
  <si>
    <t xml:space="preserve">    军队移交政府的离退休人员安置</t>
  </si>
  <si>
    <t xml:space="preserve">    军队移交政府离退休干部管理机构</t>
  </si>
  <si>
    <t xml:space="preserve">    康复辅具</t>
  </si>
  <si>
    <t xml:space="preserve">    残疾人体育</t>
  </si>
  <si>
    <t xml:space="preserve">    流浪乞讨人员救助支出</t>
  </si>
  <si>
    <t xml:space="preserve">  补充道路交通事故社会救助基金</t>
  </si>
  <si>
    <t xml:space="preserve">    对道路交通事故社会救助基金的补助</t>
  </si>
  <si>
    <t xml:space="preserve">    交强险罚款收入补助基金支出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</si>
  <si>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</si>
  <si>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</si>
  <si>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</si>
  <si>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其他财政对社会保险基金的补助</t>
  </si>
  <si>
    <t xml:space="preserve">    拥军优属</t>
  </si>
  <si>
    <t xml:space="preserve">    军供保障</t>
  </si>
  <si>
    <t xml:space="preserve">    其他退役军人事务管理支出</t>
  </si>
  <si>
    <t xml:space="preserve">    其他卫生健康管理事务支出</t>
  </si>
  <si>
    <t xml:space="preserve">    传染病医院</t>
  </si>
  <si>
    <t xml:space="preserve">    职业病防治医院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</si>
  <si>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</si>
  <si>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</si>
  <si>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</si>
  <si>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</si>
  <si>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</si>
  <si>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</si>
  <si>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优抚医院</t>
  </si>
  <si>
    <t xml:space="preserve">    城市社区卫生机构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</si>
  <si>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</si>
  <si>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</si>
  <si>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</si>
  <si>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</si>
  <si>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其他中医药支出</t>
  </si>
  <si>
    <t xml:space="preserve">    疾病应急救助</t>
  </si>
  <si>
    <t xml:space="preserve">    其他优抚对象医疗支出</t>
  </si>
  <si>
    <t xml:space="preserve">  医疗保障管理事务</t>
  </si>
  <si>
    <t xml:space="preserve">    医疗保障政策管理</t>
  </si>
  <si>
    <t xml:space="preserve">    医疗保障经办事务</t>
  </si>
  <si>
    <t xml:space="preserve">    其他医疗保障管理事务支出</t>
  </si>
  <si>
    <t xml:space="preserve">  中医药事务</t>
  </si>
  <si>
    <t xml:space="preserve">    其他中医药事务支出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</si>
  <si>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</si>
  <si>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</si>
  <si>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</si>
  <si>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</si>
  <si>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</si>
  <si>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</si>
  <si>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  核与辐射安全监督</t>
  </si>
  <si>
    <t xml:space="preserve">    噪声</t>
  </si>
  <si>
    <t xml:space="preserve">    辐射</t>
  </si>
  <si>
    <t xml:space="preserve">    其他污染防治支出</t>
  </si>
  <si>
    <t xml:space="preserve">    草原生态修复治理</t>
  </si>
  <si>
    <t xml:space="preserve">    自然保护地</t>
  </si>
  <si>
    <t xml:space="preserve">    其他自然生态保护支出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</si>
  <si>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</si>
  <si>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</si>
  <si>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</si>
  <si>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其他森林保护修复支出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</si>
  <si>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</si>
  <si>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</si>
  <si>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</si>
  <si>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</si>
  <si>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</si>
  <si>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</si>
  <si>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</si>
  <si>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</si>
  <si>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</si>
  <si>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</si>
  <si>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</si>
  <si>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</si>
  <si>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  生态环境执法监察</t>
  </si>
  <si>
    <t xml:space="preserve">    减排专项支出</t>
  </si>
  <si>
    <t xml:space="preserve">    清洁生产专项支出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</si>
  <si>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</si>
  <si>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</si>
  <si>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</si>
  <si>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</si>
  <si>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  能源科技装备</t>
  </si>
  <si>
    <t xml:space="preserve">    能源行业管理</t>
  </si>
  <si>
    <t xml:space="preserve">    能源管理</t>
  </si>
  <si>
    <t xml:space="preserve">    农村电网建设</t>
  </si>
  <si>
    <t xml:space="preserve">    其他能源管理事务支出</t>
  </si>
  <si>
    <t xml:space="preserve">    工程建设标准规范编制与监管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</si>
  <si>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</si>
  <si>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</si>
  <si>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</si>
  <si>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  农垦运行</t>
  </si>
  <si>
    <t xml:space="preserve">    行业业务管理</t>
  </si>
  <si>
    <t xml:space="preserve">    对外交流与合作</t>
  </si>
  <si>
    <t xml:space="preserve">    农业结构调整补贴</t>
  </si>
  <si>
    <t xml:space="preserve">    执法与监督</t>
  </si>
  <si>
    <t xml:space="preserve">    防沙治沙</t>
  </si>
  <si>
    <t xml:space="preserve">    对外合作与交流</t>
  </si>
  <si>
    <t xml:space="preserve">    产业化管理</t>
  </si>
  <si>
    <t xml:space="preserve">    林区公共支出</t>
  </si>
  <si>
    <t xml:space="preserve">    草原管理</t>
  </si>
  <si>
    <t xml:space="preserve">    退耕还林还草</t>
  </si>
  <si>
    <t xml:space="preserve">    长江黄河等流域管理</t>
  </si>
  <si>
    <t xml:space="preserve">    水利执法监督</t>
  </si>
  <si>
    <t xml:space="preserve">    水文测报</t>
  </si>
  <si>
    <t xml:space="preserve">    国际河流治理与管理</t>
  </si>
  <si>
    <t xml:space="preserve">    江河湖库水系综合整治</t>
  </si>
  <si>
    <t xml:space="preserve">    南水北调工程建设</t>
  </si>
  <si>
    <t xml:space="preserve">    南水北调工程管理</t>
  </si>
  <si>
    <t xml:space="preserve">    社会发展</t>
  </si>
  <si>
    <t xml:space="preserve">    “三西”农业建设专项补助</t>
  </si>
  <si>
    <t xml:space="preserve">    国有农场办社会职能改革补助</t>
  </si>
  <si>
    <t xml:space="preserve">    农村综合改革示范试点补助</t>
  </si>
  <si>
    <t xml:space="preserve">    支持农村金融机构</t>
  </si>
  <si>
    <t xml:space="preserve">    其他普惠金融发展支出</t>
  </si>
  <si>
    <t xml:space="preserve">    棉花目标价格补贴</t>
  </si>
  <si>
    <t xml:space="preserve">    化解其他公益性乡村债务支出</t>
  </si>
  <si>
    <t xml:space="preserve">    水运建设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</si>
  <si>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</si>
  <si>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</si>
  <si>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</si>
  <si>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</si>
  <si>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</si>
  <si>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</si>
  <si>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</si>
  <si>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</si>
  <si>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</si>
  <si>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</si>
  <si>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</si>
  <si>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</si>
  <si>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</si>
  <si>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</si>
  <si>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</si>
  <si>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</si>
  <si>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</si>
  <si>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</si>
  <si>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</si>
  <si>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</si>
  <si>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</si>
  <si>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</si>
  <si>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</si>
  <si>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邮政业支出</t>
  </si>
  <si>
    <t xml:space="preserve">    邮政普遍服务与特殊服务</t>
  </si>
  <si>
    <t xml:space="preserve">    其他邮政业支出</t>
  </si>
  <si>
    <t xml:space="preserve">    车辆购置税用于公路等基础设施建设支出</t>
  </si>
  <si>
    <t xml:space="preserve">    车辆购置税用于老旧汽车报废更新补贴</t>
  </si>
  <si>
    <t xml:space="preserve">    车辆购置税其他支出</t>
  </si>
  <si>
    <t xml:space="preserve">    其他交通运输支出(项)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</si>
  <si>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</si>
  <si>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</si>
  <si>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</si>
  <si>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</si>
  <si>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</si>
  <si>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</si>
  <si>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</si>
  <si>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</si>
  <si>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</si>
  <si>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</si>
  <si>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</si>
  <si>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</si>
  <si>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</si>
  <si>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</si>
  <si>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建筑业</t>
  </si>
  <si>
    <t xml:space="preserve">    其他建筑业支出</t>
  </si>
  <si>
    <t xml:space="preserve">    战备应急</t>
  </si>
  <si>
    <t xml:space="preserve">    专用通信</t>
  </si>
  <si>
    <t xml:space="preserve">    无线电及信息通信监管</t>
  </si>
  <si>
    <t xml:space="preserve">    工程建设及运行维护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</si>
  <si>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</si>
  <si>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</si>
  <si>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</si>
  <si>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</si>
  <si>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  科技型中小企业技术创新基金</t>
  </si>
  <si>
    <t xml:space="preserve">    减免房租补贴</t>
  </si>
  <si>
    <t xml:space="preserve">    黄金事务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</si>
  <si>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</si>
  <si>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</si>
  <si>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</si>
  <si>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食品流通安全补贴</t>
  </si>
  <si>
    <t xml:space="preserve">    市场监测及信息管理</t>
  </si>
  <si>
    <t xml:space="preserve">    民贸民品贷款贴息</t>
  </si>
  <si>
    <t xml:space="preserve">    外商投资环境建设补助资金</t>
  </si>
  <si>
    <t xml:space="preserve">    安全防卫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</si>
  <si>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</si>
  <si>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</si>
  <si>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</si>
  <si>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</si>
  <si>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</si>
  <si>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</si>
  <si>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</si>
  <si>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</si>
  <si>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</si>
  <si>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</si>
  <si>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</si>
  <si>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</si>
  <si>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</si>
  <si>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</si>
  <si>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</si>
  <si>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</si>
  <si>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</si>
  <si>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</si>
  <si>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</si>
  <si>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</si>
  <si>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重点企业贷款贴息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</si>
  <si>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</si>
  <si>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</si>
  <si>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</si>
  <si>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</si>
  <si>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文化旅游体育与传媒</t>
  </si>
  <si>
    <t xml:space="preserve">  卫生健康</t>
  </si>
  <si>
    <t xml:space="preserve">  节能环保</t>
  </si>
  <si>
    <t xml:space="preserve">  交通运输</t>
  </si>
  <si>
    <t xml:space="preserve">  住房保障</t>
  </si>
  <si>
    <t xml:space="preserve">  其他支出</t>
  </si>
  <si>
    <t xml:space="preserve">    自然资源社会公益服务</t>
  </si>
  <si>
    <t xml:space="preserve">    自然资源行业业务管理</t>
  </si>
  <si>
    <t xml:space="preserve">    地质勘查与矿产资源管理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</si>
  <si>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</si>
  <si>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</si>
  <si>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</si>
  <si>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</si>
  <si>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</si>
  <si>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</si>
  <si>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</si>
  <si>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</si>
  <si>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</si>
  <si>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</si>
  <si>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</si>
  <si>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</si>
  <si>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</si>
  <si>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气象探测</t>
  </si>
  <si>
    <t xml:space="preserve">    气象信息传输及管理</t>
  </si>
  <si>
    <t xml:space="preserve">    气象预报预测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</si>
  <si>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</si>
  <si>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</si>
  <si>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</si>
  <si>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</si>
  <si>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</si>
  <si>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其他自然资源海洋气象等支出(款)</t>
  </si>
  <si>
    <t xml:space="preserve">    其他自然资源海洋气象等支出(项)</t>
  </si>
  <si>
    <t xml:space="preserve">    沉陷区治理</t>
  </si>
  <si>
    <t xml:space="preserve">    少数民族地区游牧民定居工程</t>
  </si>
  <si>
    <t xml:space="preserve">    住房租赁市场发展</t>
  </si>
  <si>
    <t xml:space="preserve">    配租型住房保障</t>
  </si>
  <si>
    <t xml:space="preserve">    提租补贴</t>
  </si>
  <si>
    <t xml:space="preserve">    公有住房建设和维修改造支出</t>
  </si>
  <si>
    <t xml:space="preserve">    住房公积金管理</t>
  </si>
  <si>
    <t xml:space="preserve">    财务和审计支出</t>
  </si>
  <si>
    <t xml:space="preserve">    信息统计</t>
  </si>
  <si>
    <t xml:space="preserve">    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</si>
  <si>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</si>
  <si>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</si>
  <si>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</si>
  <si>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</si>
  <si>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</si>
  <si>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</si>
  <si>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设施安全</t>
  </si>
  <si>
    <t xml:space="preserve">    物资保管保养</t>
  </si>
  <si>
    <t xml:space="preserve">  能源储备</t>
  </si>
  <si>
    <t xml:space="preserve">    石油储备</t>
  </si>
  <si>
    <t xml:space="preserve">    天然铀储备</t>
  </si>
  <si>
    <t xml:space="preserve">    煤炭储备</t>
  </si>
  <si>
    <t xml:space="preserve">    成品油储备</t>
  </si>
  <si>
    <t xml:space="preserve">    天然气储备</t>
  </si>
  <si>
    <t xml:space="preserve">    其他能源储备支出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</si>
  <si>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</si>
  <si>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</si>
  <si>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</si>
  <si>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</si>
  <si>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</si>
  <si>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</si>
  <si>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</si>
  <si>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</si>
  <si>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</si>
  <si>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</si>
  <si>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</si>
  <si>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</si>
  <si>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</si>
  <si>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</si>
  <si>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应急物资储备</t>
  </si>
  <si>
    <t xml:space="preserve">    其他重要商品储备支出</t>
  </si>
  <si>
    <t xml:space="preserve">    国务院安委会专项</t>
  </si>
  <si>
    <t xml:space="preserve">  矿山安全</t>
  </si>
  <si>
    <t xml:space="preserve">    矿山安全监察事务</t>
  </si>
  <si>
    <t xml:space="preserve">    矿山应急救援事务</t>
  </si>
  <si>
    <t xml:space="preserve">    其他矿山安全支出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</si>
  <si>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</si>
  <si>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</si>
  <si>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</si>
  <si>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</si>
  <si>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</si>
  <si>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</si>
  <si>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</si>
  <si>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</si>
  <si>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</si>
  <si>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</si>
  <si>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其他灾害防治及应急管理支出(款)</t>
  </si>
  <si>
    <t xml:space="preserve">    其他灾害防治及应急管理支出(项)</t>
  </si>
  <si>
    <t xml:space="preserve">  中央政府国内债务付息支出(款)</t>
  </si>
  <si>
    <t xml:space="preserve">    中央政府国内债务付息支出(项)</t>
  </si>
  <si>
    <t xml:space="preserve">  中央政府国外债务付息支出</t>
  </si>
  <si>
    <t xml:space="preserve">    中央政府境外发行主权债券付息支出</t>
  </si>
  <si>
    <t xml:space="preserve">    中央政府向外国政府借款付息支出</t>
  </si>
  <si>
    <t xml:space="preserve">    中央政府向国际金融组织借款付息支出</t>
  </si>
  <si>
    <t xml:space="preserve">    中央政府其他国外借款付息支出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</si>
  <si>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</si>
  <si>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</si>
  <si>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</si>
  <si>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 xml:space="preserve">  中央政府国内债务发行费用支出(款)</t>
  </si>
  <si>
    <t xml:space="preserve">    中央政府国内债务发行费用支出(项)</t>
  </si>
  <si>
    <t xml:space="preserve">  中央政府国外债务发行费用支出(款)</t>
  </si>
  <si>
    <t xml:space="preserve">    中央政府国外债务发行费用支出(项)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</si>
</sst>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;[Red]\-0.0\ "/>
    <numFmt numFmtId="177" formatCode="_ * #,##0.0_ ;_ * \-#,##0.0_ ;_ * &quot;-&quot;??_ ;_ @_ "/>
  </numFmts>
  <fonts count="32">
    <font>
      <sz val="12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20"/>
      <name val="黑体"/>
      <charset val="134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10" borderId="7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24" fillId="14" borderId="6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0" fillId="0" borderId="0"/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/>
    <xf numFmtId="0" fontId="11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</cellStyleXfs>
  <cellXfs count="68">
    <xf numFmtId="0" fontId="0" fillId="0" borderId="0" xfId="0"/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Font="1"/>
    <xf numFmtId="0" fontId="0" fillId="0" borderId="0" xfId="0" applyFill="1" applyAlignment="1">
      <alignment wrapText="1"/>
    </xf>
    <xf numFmtId="0" fontId="0" fillId="0" borderId="0" xfId="0" applyFill="1"/>
    <xf numFmtId="0" fontId="0" fillId="2" borderId="0" xfId="0" applyFill="1"/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right" vertical="center" wrapText="1"/>
    </xf>
    <xf numFmtId="0" fontId="0" fillId="2" borderId="1" xfId="0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176" fontId="4" fillId="2" borderId="2" xfId="11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3" fontId="5" fillId="2" borderId="2" xfId="0" applyNumberFormat="1" applyFont="1" applyFill="1" applyBorder="1" applyAlignment="1" applyProtection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3" fontId="7" fillId="2" borderId="2" xfId="0" applyNumberFormat="1" applyFont="1" applyFill="1" applyBorder="1" applyAlignment="1" applyProtection="1">
      <alignment horizontal="right" vertical="center"/>
    </xf>
    <xf numFmtId="3" fontId="8" fillId="2" borderId="2" xfId="0" applyNumberFormat="1" applyFont="1" applyFill="1" applyBorder="1" applyAlignment="1" applyProtection="1">
      <alignment horizontal="right" vertical="center"/>
    </xf>
    <xf numFmtId="176" fontId="0" fillId="0" borderId="2" xfId="0" applyNumberFormat="1" applyFont="1" applyBorder="1" applyAlignment="1">
      <alignment horizontal="center" vertical="center"/>
    </xf>
    <xf numFmtId="0" fontId="6" fillId="3" borderId="2" xfId="0" applyNumberFormat="1" applyFont="1" applyFill="1" applyBorder="1" applyAlignment="1" applyProtection="1">
      <alignment horizontal="left" vertical="center"/>
    </xf>
    <xf numFmtId="0" fontId="8" fillId="0" borderId="1" xfId="0" applyFont="1" applyBorder="1" applyAlignment="1">
      <alignment horizontal="right" vertical="center"/>
    </xf>
    <xf numFmtId="0" fontId="6" fillId="4" borderId="3" xfId="0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3" fontId="8" fillId="2" borderId="2" xfId="0" applyNumberFormat="1" applyFont="1" applyFill="1" applyBorder="1" applyAlignment="1">
      <alignment horizontal="right"/>
    </xf>
    <xf numFmtId="0" fontId="5" fillId="3" borderId="2" xfId="0" applyNumberFormat="1" applyFont="1" applyFill="1" applyBorder="1" applyAlignment="1" applyProtection="1">
      <alignment horizontal="left" vertical="center"/>
    </xf>
    <xf numFmtId="3" fontId="6" fillId="0" borderId="2" xfId="0" applyNumberFormat="1" applyFont="1" applyFill="1" applyBorder="1" applyAlignment="1" applyProtection="1">
      <alignment horizontal="right" vertical="center"/>
    </xf>
    <xf numFmtId="0" fontId="9" fillId="2" borderId="2" xfId="0" applyNumberFormat="1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1" xfId="0" applyFill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4" fillId="0" borderId="2" xfId="11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1" fontId="7" fillId="0" borderId="2" xfId="0" applyNumberFormat="1" applyFont="1" applyFill="1" applyBorder="1" applyAlignment="1" applyProtection="1">
      <alignment horizontal="right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77" fontId="2" fillId="0" borderId="2" xfId="0" applyNumberFormat="1" applyFont="1" applyFill="1" applyBorder="1" applyAlignment="1">
      <alignment horizontal="center" vertical="center"/>
    </xf>
    <xf numFmtId="41" fontId="8" fillId="0" borderId="2" xfId="0" applyNumberFormat="1" applyFont="1" applyFill="1" applyBorder="1" applyAlignment="1" applyProtection="1">
      <alignment horizontal="right" vertical="center"/>
    </xf>
    <xf numFmtId="177" fontId="0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left" vertical="center"/>
    </xf>
    <xf numFmtId="0" fontId="8" fillId="0" borderId="1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41" fontId="7" fillId="0" borderId="2" xfId="0" applyNumberFormat="1" applyFont="1" applyFill="1" applyBorder="1" applyAlignment="1">
      <alignment horizontal="right"/>
    </xf>
    <xf numFmtId="0" fontId="5" fillId="0" borderId="2" xfId="0" applyNumberFormat="1" applyFont="1" applyFill="1" applyBorder="1" applyAlignment="1" applyProtection="1">
      <alignment horizontal="left" vertical="center"/>
    </xf>
    <xf numFmtId="41" fontId="5" fillId="0" borderId="2" xfId="0" applyNumberFormat="1" applyFont="1" applyFill="1" applyBorder="1" applyAlignment="1" applyProtection="1">
      <alignment horizontal="right" vertical="center"/>
    </xf>
    <xf numFmtId="0" fontId="6" fillId="0" borderId="5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33" xfId="55"/>
    <cellStyle name="常规 4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40857;&#21335;&#24066;2023&#24180;&#20915;&#31639;&#25253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6130;&#25919;&#24635;&#20915;&#31639;&#25253;&#34920;_2024&#24180;-3.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B"/>
      <sheetName val="ML"/>
      <sheetName val="sheet1"/>
      <sheetName val="L01"/>
      <sheetName val="L02"/>
      <sheetName val="L03"/>
      <sheetName val="L04"/>
      <sheetName val="L05"/>
      <sheetName val="L06"/>
      <sheetName val="L07"/>
      <sheetName val="sheet2"/>
      <sheetName val="L08"/>
      <sheetName val="L09"/>
      <sheetName val="L10"/>
      <sheetName val="L11"/>
      <sheetName val="L12"/>
      <sheetName val="L13"/>
      <sheetName val="sheet3"/>
      <sheetName val="L14"/>
      <sheetName val="L15"/>
      <sheetName val="sheet4"/>
      <sheetName val="L16"/>
      <sheetName val="L17"/>
      <sheetName val="L18"/>
      <sheetName val="sheet5"/>
      <sheetName val="L19"/>
      <sheetName val="L20"/>
      <sheetName val="L21"/>
      <sheetName val="L22"/>
      <sheetName val="L23"/>
    </sheetNames>
    <sheetDataSet>
      <sheetData sheetId="0"/>
      <sheetData sheetId="1"/>
      <sheetData sheetId="2"/>
      <sheetData sheetId="3"/>
      <sheetData sheetId="4">
        <row r="6">
          <cell r="A6">
            <v>201</v>
          </cell>
          <cell r="B6" t="str">
            <v>一般公共服务支出</v>
          </cell>
          <cell r="C6">
            <v>40895</v>
          </cell>
          <cell r="D6">
            <v>40895</v>
          </cell>
        </row>
        <row r="7">
          <cell r="A7">
            <v>20101</v>
          </cell>
          <cell r="B7" t="str">
            <v>  人大事务</v>
          </cell>
          <cell r="C7">
            <v>973</v>
          </cell>
          <cell r="D7">
            <v>973</v>
          </cell>
        </row>
        <row r="8">
          <cell r="A8">
            <v>2010101</v>
          </cell>
          <cell r="B8" t="str">
            <v>    行政运行</v>
          </cell>
          <cell r="C8">
            <v>679</v>
          </cell>
          <cell r="D8">
            <v>679</v>
          </cell>
        </row>
        <row r="9">
          <cell r="A9">
            <v>2010102</v>
          </cell>
          <cell r="B9" t="str">
            <v>    一般行政管理事务</v>
          </cell>
          <cell r="C9">
            <v>112</v>
          </cell>
          <cell r="D9">
            <v>112</v>
          </cell>
        </row>
        <row r="10">
          <cell r="A10">
            <v>2010103</v>
          </cell>
          <cell r="B10" t="str">
            <v>    机关服务</v>
          </cell>
          <cell r="C10">
            <v>0</v>
          </cell>
          <cell r="D10">
            <v>0</v>
          </cell>
        </row>
        <row r="11">
          <cell r="A11">
            <v>2010104</v>
          </cell>
          <cell r="B11" t="str">
            <v>    人大会议</v>
          </cell>
          <cell r="C11">
            <v>37</v>
          </cell>
          <cell r="D11">
            <v>37</v>
          </cell>
        </row>
        <row r="12">
          <cell r="A12">
            <v>2010105</v>
          </cell>
          <cell r="B12" t="str">
            <v>    人大立法</v>
          </cell>
          <cell r="C12">
            <v>0</v>
          </cell>
          <cell r="D12">
            <v>0</v>
          </cell>
        </row>
        <row r="13">
          <cell r="A13">
            <v>2010106</v>
          </cell>
          <cell r="B13" t="str">
            <v>    人大监督</v>
          </cell>
          <cell r="C13">
            <v>51</v>
          </cell>
          <cell r="D13">
            <v>51</v>
          </cell>
        </row>
        <row r="14">
          <cell r="A14">
            <v>2010107</v>
          </cell>
          <cell r="B14" t="str">
            <v>    人大代表履职能力提升</v>
          </cell>
          <cell r="C14">
            <v>34</v>
          </cell>
          <cell r="D14">
            <v>34</v>
          </cell>
        </row>
        <row r="15">
          <cell r="A15">
            <v>2010108</v>
          </cell>
          <cell r="B15" t="str">
            <v>    代表工作</v>
          </cell>
          <cell r="C15">
            <v>58</v>
          </cell>
          <cell r="D15">
            <v>58</v>
          </cell>
        </row>
        <row r="16">
          <cell r="A16">
            <v>2010109</v>
          </cell>
          <cell r="B16" t="str">
            <v>    人大信访工作</v>
          </cell>
          <cell r="C16">
            <v>2</v>
          </cell>
          <cell r="D16">
            <v>2</v>
          </cell>
        </row>
        <row r="17">
          <cell r="A17">
            <v>2010150</v>
          </cell>
          <cell r="B17" t="str">
            <v>    事业运行</v>
          </cell>
          <cell r="C17">
            <v>0</v>
          </cell>
          <cell r="D17">
            <v>0</v>
          </cell>
        </row>
        <row r="18">
          <cell r="A18">
            <v>2010199</v>
          </cell>
          <cell r="B18" t="str">
            <v>    其他人大事务支出</v>
          </cell>
          <cell r="C18">
            <v>0</v>
          </cell>
          <cell r="D18">
            <v>0</v>
          </cell>
        </row>
        <row r="19">
          <cell r="A19">
            <v>20102</v>
          </cell>
          <cell r="B19" t="str">
            <v>  政协事务</v>
          </cell>
          <cell r="C19">
            <v>874</v>
          </cell>
          <cell r="D19">
            <v>874</v>
          </cell>
        </row>
        <row r="20">
          <cell r="A20">
            <v>2010201</v>
          </cell>
          <cell r="B20" t="str">
            <v>    行政运行</v>
          </cell>
          <cell r="C20">
            <v>594</v>
          </cell>
          <cell r="D20">
            <v>594</v>
          </cell>
        </row>
        <row r="21">
          <cell r="A21">
            <v>2010202</v>
          </cell>
          <cell r="B21" t="str">
            <v>    一般行政管理事务</v>
          </cell>
          <cell r="C21">
            <v>280</v>
          </cell>
          <cell r="D21">
            <v>280</v>
          </cell>
        </row>
        <row r="22">
          <cell r="A22">
            <v>2010203</v>
          </cell>
          <cell r="B22" t="str">
            <v>    机关服务</v>
          </cell>
          <cell r="C22">
            <v>0</v>
          </cell>
          <cell r="D22">
            <v>0</v>
          </cell>
        </row>
        <row r="23">
          <cell r="A23">
            <v>2010204</v>
          </cell>
          <cell r="B23" t="str">
            <v>    政协会议</v>
          </cell>
          <cell r="C23">
            <v>0</v>
          </cell>
          <cell r="D23">
            <v>0</v>
          </cell>
        </row>
        <row r="24">
          <cell r="A24">
            <v>2010205</v>
          </cell>
          <cell r="B24" t="str">
            <v>    委员视察</v>
          </cell>
          <cell r="C24">
            <v>0</v>
          </cell>
          <cell r="D24">
            <v>0</v>
          </cell>
        </row>
        <row r="25">
          <cell r="A25">
            <v>2010206</v>
          </cell>
          <cell r="B25" t="str">
            <v>    参政议政</v>
          </cell>
          <cell r="C25">
            <v>0</v>
          </cell>
          <cell r="D25">
            <v>0</v>
          </cell>
        </row>
        <row r="26">
          <cell r="A26">
            <v>2010250</v>
          </cell>
          <cell r="B26" t="str">
            <v>    事业运行</v>
          </cell>
          <cell r="C26">
            <v>0</v>
          </cell>
          <cell r="D26">
            <v>0</v>
          </cell>
        </row>
        <row r="27">
          <cell r="A27">
            <v>2010299</v>
          </cell>
          <cell r="B27" t="str">
            <v>    其他政协事务支出</v>
          </cell>
          <cell r="C27">
            <v>0</v>
          </cell>
          <cell r="D27">
            <v>0</v>
          </cell>
        </row>
        <row r="28">
          <cell r="A28">
            <v>20103</v>
          </cell>
          <cell r="B28" t="str">
            <v>  政府办公厅(室)及相关机构事务</v>
          </cell>
          <cell r="C28">
            <v>19110</v>
          </cell>
          <cell r="D28">
            <v>19110</v>
          </cell>
        </row>
        <row r="29">
          <cell r="A29">
            <v>2010301</v>
          </cell>
          <cell r="B29" t="str">
            <v>    行政运行</v>
          </cell>
          <cell r="C29">
            <v>9683</v>
          </cell>
          <cell r="D29">
            <v>9683</v>
          </cell>
        </row>
        <row r="30">
          <cell r="A30">
            <v>2010302</v>
          </cell>
          <cell r="B30" t="str">
            <v>    一般行政管理事务</v>
          </cell>
          <cell r="C30">
            <v>6999</v>
          </cell>
          <cell r="D30">
            <v>6999</v>
          </cell>
        </row>
        <row r="31">
          <cell r="A31">
            <v>2010303</v>
          </cell>
          <cell r="B31" t="str">
            <v>    机关服务</v>
          </cell>
          <cell r="C31">
            <v>0</v>
          </cell>
          <cell r="D31">
            <v>0</v>
          </cell>
        </row>
        <row r="32">
          <cell r="A32">
            <v>2010304</v>
          </cell>
          <cell r="B32" t="str">
            <v>    专项服务</v>
          </cell>
          <cell r="C32">
            <v>0</v>
          </cell>
          <cell r="D32">
            <v>0</v>
          </cell>
        </row>
        <row r="33">
          <cell r="A33">
            <v>2010305</v>
          </cell>
          <cell r="B33" t="str">
            <v>    专项业务及机关事务管理</v>
          </cell>
          <cell r="C33">
            <v>0</v>
          </cell>
          <cell r="D33">
            <v>0</v>
          </cell>
        </row>
        <row r="34">
          <cell r="A34">
            <v>2010306</v>
          </cell>
          <cell r="B34" t="str">
            <v>    政务公开审批</v>
          </cell>
          <cell r="C34">
            <v>12</v>
          </cell>
          <cell r="D34">
            <v>12</v>
          </cell>
        </row>
        <row r="35">
          <cell r="A35">
            <v>2010308</v>
          </cell>
          <cell r="B35" t="str">
            <v>    信访事务</v>
          </cell>
          <cell r="C35">
            <v>346</v>
          </cell>
          <cell r="D35">
            <v>346</v>
          </cell>
        </row>
        <row r="36">
          <cell r="A36">
            <v>2010309</v>
          </cell>
          <cell r="B36" t="str">
            <v>    参事事务</v>
          </cell>
          <cell r="C36">
            <v>0</v>
          </cell>
          <cell r="D36">
            <v>0</v>
          </cell>
        </row>
        <row r="37">
          <cell r="A37">
            <v>2010350</v>
          </cell>
          <cell r="B37" t="str">
            <v>    事业运行</v>
          </cell>
          <cell r="C37">
            <v>0</v>
          </cell>
          <cell r="D37">
            <v>0</v>
          </cell>
        </row>
        <row r="38">
          <cell r="A38">
            <v>2010399</v>
          </cell>
          <cell r="B38" t="str">
            <v>    其他政府办公厅(室)及相关机构事务支出</v>
          </cell>
          <cell r="C38">
            <v>2070</v>
          </cell>
          <cell r="D38">
            <v>2070</v>
          </cell>
        </row>
        <row r="39">
          <cell r="A39">
            <v>20104</v>
          </cell>
          <cell r="B39" t="str">
            <v>  发展与改革事务</v>
          </cell>
          <cell r="C39">
            <v>1505</v>
          </cell>
          <cell r="D39">
            <v>1505</v>
          </cell>
        </row>
        <row r="40">
          <cell r="A40">
            <v>2010401</v>
          </cell>
          <cell r="B40" t="str">
            <v>    行政运行</v>
          </cell>
          <cell r="C40">
            <v>616</v>
          </cell>
          <cell r="D40">
            <v>616</v>
          </cell>
        </row>
        <row r="41">
          <cell r="A41">
            <v>2010402</v>
          </cell>
          <cell r="B41" t="str">
            <v>    一般行政管理事务</v>
          </cell>
          <cell r="C41">
            <v>327</v>
          </cell>
          <cell r="D41">
            <v>327</v>
          </cell>
        </row>
        <row r="42">
          <cell r="A42">
            <v>2010403</v>
          </cell>
          <cell r="B42" t="str">
            <v>    机关服务</v>
          </cell>
          <cell r="C42">
            <v>0</v>
          </cell>
          <cell r="D42">
            <v>0</v>
          </cell>
        </row>
        <row r="43">
          <cell r="A43">
            <v>2010404</v>
          </cell>
          <cell r="B43" t="str">
            <v>    战略规划与实施</v>
          </cell>
          <cell r="C43">
            <v>23</v>
          </cell>
          <cell r="D43">
            <v>23</v>
          </cell>
        </row>
        <row r="44">
          <cell r="A44">
            <v>2010405</v>
          </cell>
          <cell r="B44" t="str">
            <v>    日常经济运行调节</v>
          </cell>
          <cell r="C44">
            <v>0</v>
          </cell>
          <cell r="D44">
            <v>0</v>
          </cell>
        </row>
        <row r="45">
          <cell r="A45">
            <v>2010406</v>
          </cell>
          <cell r="B45" t="str">
            <v>    社会事业发展规划</v>
          </cell>
          <cell r="C45">
            <v>108</v>
          </cell>
          <cell r="D45">
            <v>108</v>
          </cell>
        </row>
        <row r="46">
          <cell r="A46">
            <v>2010407</v>
          </cell>
          <cell r="B46" t="str">
            <v>    经济体制改革研究</v>
          </cell>
          <cell r="C46">
            <v>0</v>
          </cell>
          <cell r="D46">
            <v>0</v>
          </cell>
        </row>
        <row r="47">
          <cell r="A47">
            <v>2010408</v>
          </cell>
          <cell r="B47" t="str">
            <v>    物价管理</v>
          </cell>
          <cell r="C47">
            <v>0</v>
          </cell>
          <cell r="D47">
            <v>0</v>
          </cell>
        </row>
        <row r="48">
          <cell r="A48">
            <v>2010450</v>
          </cell>
          <cell r="B48" t="str">
            <v>    事业运行</v>
          </cell>
          <cell r="C48">
            <v>0</v>
          </cell>
          <cell r="D48">
            <v>0</v>
          </cell>
        </row>
        <row r="49">
          <cell r="A49">
            <v>2010499</v>
          </cell>
          <cell r="B49" t="str">
            <v>    其他发展与改革事务支出</v>
          </cell>
          <cell r="C49">
            <v>431</v>
          </cell>
          <cell r="D49">
            <v>431</v>
          </cell>
        </row>
        <row r="50">
          <cell r="A50">
            <v>20105</v>
          </cell>
          <cell r="B50" t="str">
            <v>  统计信息事务</v>
          </cell>
          <cell r="C50">
            <v>726</v>
          </cell>
          <cell r="D50">
            <v>726</v>
          </cell>
        </row>
        <row r="51">
          <cell r="A51">
            <v>2010501</v>
          </cell>
          <cell r="B51" t="str">
            <v>    行政运行</v>
          </cell>
          <cell r="C51">
            <v>571</v>
          </cell>
          <cell r="D51">
            <v>571</v>
          </cell>
        </row>
        <row r="52">
          <cell r="A52">
            <v>2010502</v>
          </cell>
          <cell r="B52" t="str">
            <v>    一般行政管理事务</v>
          </cell>
          <cell r="C52">
            <v>0</v>
          </cell>
          <cell r="D52">
            <v>0</v>
          </cell>
        </row>
        <row r="53">
          <cell r="A53">
            <v>2010503</v>
          </cell>
          <cell r="B53" t="str">
            <v>    机关服务</v>
          </cell>
          <cell r="C53">
            <v>0</v>
          </cell>
          <cell r="D53">
            <v>0</v>
          </cell>
        </row>
        <row r="54">
          <cell r="A54">
            <v>2010504</v>
          </cell>
          <cell r="B54" t="str">
            <v>    信息事务</v>
          </cell>
          <cell r="C54">
            <v>0</v>
          </cell>
          <cell r="D54">
            <v>0</v>
          </cell>
        </row>
        <row r="55">
          <cell r="A55">
            <v>2010505</v>
          </cell>
          <cell r="B55" t="str">
            <v>    专项统计业务</v>
          </cell>
          <cell r="C55">
            <v>0</v>
          </cell>
          <cell r="D55">
            <v>0</v>
          </cell>
        </row>
        <row r="56">
          <cell r="A56">
            <v>2010506</v>
          </cell>
          <cell r="B56" t="str">
            <v>    统计管理</v>
          </cell>
          <cell r="C56">
            <v>0</v>
          </cell>
          <cell r="D56">
            <v>0</v>
          </cell>
        </row>
        <row r="57">
          <cell r="A57">
            <v>2010507</v>
          </cell>
          <cell r="B57" t="str">
            <v>    专项普查活动</v>
          </cell>
          <cell r="C57">
            <v>0</v>
          </cell>
          <cell r="D57">
            <v>0</v>
          </cell>
        </row>
        <row r="58">
          <cell r="A58">
            <v>2010508</v>
          </cell>
          <cell r="B58" t="str">
            <v>    统计抽样调查</v>
          </cell>
          <cell r="C58">
            <v>0</v>
          </cell>
          <cell r="D58">
            <v>0</v>
          </cell>
        </row>
        <row r="59">
          <cell r="A59">
            <v>2010550</v>
          </cell>
          <cell r="B59" t="str">
            <v>    事业运行</v>
          </cell>
          <cell r="C59">
            <v>0</v>
          </cell>
          <cell r="D59">
            <v>0</v>
          </cell>
        </row>
        <row r="60">
          <cell r="A60">
            <v>2010599</v>
          </cell>
          <cell r="B60" t="str">
            <v>    其他统计信息事务支出</v>
          </cell>
          <cell r="C60">
            <v>155</v>
          </cell>
          <cell r="D60">
            <v>155</v>
          </cell>
        </row>
        <row r="61">
          <cell r="A61">
            <v>20106</v>
          </cell>
          <cell r="B61" t="str">
            <v>  财政事务</v>
          </cell>
          <cell r="C61">
            <v>2695</v>
          </cell>
          <cell r="D61">
            <v>2695</v>
          </cell>
        </row>
        <row r="62">
          <cell r="A62">
            <v>2010601</v>
          </cell>
          <cell r="B62" t="str">
            <v>    行政运行</v>
          </cell>
          <cell r="C62">
            <v>170</v>
          </cell>
          <cell r="D62">
            <v>170</v>
          </cell>
        </row>
        <row r="63">
          <cell r="A63">
            <v>2010602</v>
          </cell>
          <cell r="B63" t="str">
            <v>    一般行政管理事务</v>
          </cell>
          <cell r="C63">
            <v>2235</v>
          </cell>
          <cell r="D63">
            <v>2235</v>
          </cell>
        </row>
        <row r="64">
          <cell r="A64">
            <v>2010603</v>
          </cell>
          <cell r="B64" t="str">
            <v>    机关服务</v>
          </cell>
          <cell r="C64">
            <v>0</v>
          </cell>
          <cell r="D64">
            <v>0</v>
          </cell>
        </row>
        <row r="65">
          <cell r="A65">
            <v>2010604</v>
          </cell>
          <cell r="B65" t="str">
            <v>    预算改革业务</v>
          </cell>
          <cell r="C65">
            <v>0</v>
          </cell>
          <cell r="D65">
            <v>0</v>
          </cell>
        </row>
        <row r="66">
          <cell r="A66">
            <v>2010605</v>
          </cell>
          <cell r="B66" t="str">
            <v>    财政国库业务</v>
          </cell>
          <cell r="C66">
            <v>0</v>
          </cell>
          <cell r="D66">
            <v>0</v>
          </cell>
        </row>
        <row r="67">
          <cell r="A67">
            <v>2010606</v>
          </cell>
          <cell r="B67" t="str">
            <v>    财政监察</v>
          </cell>
          <cell r="C67">
            <v>0</v>
          </cell>
          <cell r="D67">
            <v>0</v>
          </cell>
        </row>
        <row r="68">
          <cell r="A68">
            <v>2010607</v>
          </cell>
          <cell r="B68" t="str">
            <v>    信息化建设</v>
          </cell>
          <cell r="C68">
            <v>0</v>
          </cell>
          <cell r="D68">
            <v>0</v>
          </cell>
        </row>
        <row r="69">
          <cell r="A69">
            <v>2010608</v>
          </cell>
          <cell r="B69" t="str">
            <v>    财政委托业务支出</v>
          </cell>
          <cell r="C69">
            <v>0</v>
          </cell>
          <cell r="D69">
            <v>0</v>
          </cell>
        </row>
        <row r="70">
          <cell r="A70">
            <v>2010650</v>
          </cell>
          <cell r="B70" t="str">
            <v>    事业运行</v>
          </cell>
          <cell r="C70">
            <v>29</v>
          </cell>
          <cell r="D70">
            <v>29</v>
          </cell>
        </row>
        <row r="71">
          <cell r="A71">
            <v>2010699</v>
          </cell>
          <cell r="B71" t="str">
            <v>    其他财政事务支出</v>
          </cell>
          <cell r="C71">
            <v>261</v>
          </cell>
          <cell r="D71">
            <v>261</v>
          </cell>
        </row>
        <row r="72">
          <cell r="A72">
            <v>20107</v>
          </cell>
          <cell r="B72" t="str">
            <v>  税收事务</v>
          </cell>
          <cell r="C72">
            <v>0</v>
          </cell>
          <cell r="D72">
            <v>0</v>
          </cell>
        </row>
        <row r="73">
          <cell r="A73">
            <v>2010701</v>
          </cell>
          <cell r="B73" t="str">
            <v>    行政运行</v>
          </cell>
          <cell r="C73">
            <v>0</v>
          </cell>
          <cell r="D73">
            <v>0</v>
          </cell>
        </row>
        <row r="74">
          <cell r="A74">
            <v>2010702</v>
          </cell>
          <cell r="B74" t="str">
            <v>    一般行政管理事务</v>
          </cell>
          <cell r="C74">
            <v>0</v>
          </cell>
          <cell r="D74">
            <v>0</v>
          </cell>
        </row>
        <row r="75">
          <cell r="A75">
            <v>2010703</v>
          </cell>
          <cell r="B75" t="str">
            <v>    机关服务</v>
          </cell>
          <cell r="C75">
            <v>0</v>
          </cell>
          <cell r="D75">
            <v>0</v>
          </cell>
        </row>
        <row r="76">
          <cell r="A76">
            <v>2010709</v>
          </cell>
          <cell r="B76" t="str">
            <v>    信息化建设</v>
          </cell>
          <cell r="C76">
            <v>0</v>
          </cell>
          <cell r="D76">
            <v>0</v>
          </cell>
        </row>
        <row r="77">
          <cell r="A77">
            <v>2010710</v>
          </cell>
          <cell r="B77" t="str">
            <v>    税收业务</v>
          </cell>
          <cell r="C77">
            <v>0</v>
          </cell>
          <cell r="D77">
            <v>0</v>
          </cell>
        </row>
        <row r="78">
          <cell r="A78">
            <v>2010750</v>
          </cell>
          <cell r="B78" t="str">
            <v>    事业运行</v>
          </cell>
          <cell r="C78">
            <v>0</v>
          </cell>
          <cell r="D78">
            <v>0</v>
          </cell>
        </row>
        <row r="79">
          <cell r="A79">
            <v>2010799</v>
          </cell>
          <cell r="B79" t="str">
            <v>    其他税收事务支出</v>
          </cell>
          <cell r="C79">
            <v>0</v>
          </cell>
          <cell r="D79">
            <v>0</v>
          </cell>
        </row>
        <row r="80">
          <cell r="A80">
            <v>20108</v>
          </cell>
          <cell r="B80" t="str">
            <v>  审计事务</v>
          </cell>
          <cell r="C80">
            <v>519</v>
          </cell>
          <cell r="D80">
            <v>519</v>
          </cell>
        </row>
        <row r="81">
          <cell r="A81">
            <v>2010801</v>
          </cell>
          <cell r="B81" t="str">
            <v>    行政运行</v>
          </cell>
          <cell r="C81">
            <v>0</v>
          </cell>
          <cell r="D81">
            <v>0</v>
          </cell>
        </row>
        <row r="82">
          <cell r="A82">
            <v>2010802</v>
          </cell>
          <cell r="B82" t="str">
            <v>    一般行政管理事务</v>
          </cell>
          <cell r="C82">
            <v>519</v>
          </cell>
          <cell r="D82">
            <v>519</v>
          </cell>
        </row>
        <row r="83">
          <cell r="A83">
            <v>2010803</v>
          </cell>
          <cell r="B83" t="str">
            <v>    机关服务</v>
          </cell>
          <cell r="C83">
            <v>0</v>
          </cell>
          <cell r="D83">
            <v>0</v>
          </cell>
        </row>
        <row r="84">
          <cell r="A84">
            <v>2010804</v>
          </cell>
          <cell r="B84" t="str">
            <v>    审计业务</v>
          </cell>
          <cell r="C84">
            <v>0</v>
          </cell>
          <cell r="D84">
            <v>0</v>
          </cell>
        </row>
        <row r="85">
          <cell r="A85">
            <v>2010805</v>
          </cell>
          <cell r="B85" t="str">
            <v>    审计管理</v>
          </cell>
          <cell r="C85">
            <v>0</v>
          </cell>
          <cell r="D85">
            <v>0</v>
          </cell>
        </row>
        <row r="86">
          <cell r="A86">
            <v>2010806</v>
          </cell>
          <cell r="B86" t="str">
            <v>    信息化建设</v>
          </cell>
          <cell r="C86">
            <v>0</v>
          </cell>
          <cell r="D86">
            <v>0</v>
          </cell>
        </row>
        <row r="87">
          <cell r="A87">
            <v>2010850</v>
          </cell>
          <cell r="B87" t="str">
            <v>    事业运行</v>
          </cell>
          <cell r="C87">
            <v>0</v>
          </cell>
          <cell r="D87">
            <v>0</v>
          </cell>
        </row>
        <row r="88">
          <cell r="A88">
            <v>2010899</v>
          </cell>
          <cell r="B88" t="str">
            <v>    其他审计事务支出</v>
          </cell>
          <cell r="C88">
            <v>0</v>
          </cell>
          <cell r="D88">
            <v>0</v>
          </cell>
        </row>
        <row r="89">
          <cell r="A89">
            <v>20109</v>
          </cell>
          <cell r="B89" t="str">
            <v>  海关事务</v>
          </cell>
          <cell r="C89">
            <v>0</v>
          </cell>
          <cell r="D89">
            <v>0</v>
          </cell>
        </row>
        <row r="90">
          <cell r="A90">
            <v>2010901</v>
          </cell>
          <cell r="B90" t="str">
            <v>    行政运行</v>
          </cell>
          <cell r="C90">
            <v>0</v>
          </cell>
          <cell r="D90">
            <v>0</v>
          </cell>
        </row>
        <row r="91">
          <cell r="A91">
            <v>2010902</v>
          </cell>
          <cell r="B91" t="str">
            <v>    一般行政管理事务</v>
          </cell>
          <cell r="C91">
            <v>0</v>
          </cell>
          <cell r="D91">
            <v>0</v>
          </cell>
        </row>
        <row r="92">
          <cell r="A92">
            <v>2010903</v>
          </cell>
          <cell r="B92" t="str">
            <v>    机关服务</v>
          </cell>
          <cell r="C92">
            <v>0</v>
          </cell>
          <cell r="D92">
            <v>0</v>
          </cell>
        </row>
        <row r="93">
          <cell r="A93">
            <v>2010905</v>
          </cell>
          <cell r="B93" t="str">
            <v>    缉私办案</v>
          </cell>
          <cell r="C93">
            <v>0</v>
          </cell>
          <cell r="D93">
            <v>0</v>
          </cell>
        </row>
        <row r="94">
          <cell r="A94">
            <v>2010907</v>
          </cell>
          <cell r="B94" t="str">
            <v>    口岸管理</v>
          </cell>
          <cell r="C94">
            <v>0</v>
          </cell>
          <cell r="D94">
            <v>0</v>
          </cell>
        </row>
        <row r="95">
          <cell r="A95">
            <v>2010908</v>
          </cell>
          <cell r="B95" t="str">
            <v>    信息化建设</v>
          </cell>
          <cell r="C95">
            <v>0</v>
          </cell>
          <cell r="D95">
            <v>0</v>
          </cell>
        </row>
        <row r="96">
          <cell r="A96">
            <v>2010909</v>
          </cell>
          <cell r="B96" t="str">
            <v>    海关关务</v>
          </cell>
          <cell r="C96">
            <v>0</v>
          </cell>
          <cell r="D96">
            <v>0</v>
          </cell>
        </row>
        <row r="97">
          <cell r="A97">
            <v>2010910</v>
          </cell>
          <cell r="B97" t="str">
            <v>    关税征管</v>
          </cell>
          <cell r="C97">
            <v>0</v>
          </cell>
          <cell r="D97">
            <v>0</v>
          </cell>
        </row>
        <row r="98">
          <cell r="A98">
            <v>2010911</v>
          </cell>
          <cell r="B98" t="str">
            <v>    海关监管</v>
          </cell>
          <cell r="C98">
            <v>0</v>
          </cell>
          <cell r="D98">
            <v>0</v>
          </cell>
        </row>
        <row r="99">
          <cell r="A99">
            <v>2010912</v>
          </cell>
          <cell r="B99" t="str">
            <v>    检验检疫</v>
          </cell>
          <cell r="C99">
            <v>0</v>
          </cell>
          <cell r="D99">
            <v>0</v>
          </cell>
        </row>
        <row r="100">
          <cell r="A100">
            <v>2010950</v>
          </cell>
          <cell r="B100" t="str">
            <v>    事业运行</v>
          </cell>
          <cell r="C100">
            <v>0</v>
          </cell>
          <cell r="D100">
            <v>0</v>
          </cell>
        </row>
        <row r="101">
          <cell r="A101">
            <v>2010999</v>
          </cell>
          <cell r="B101" t="str">
            <v>    其他海关事务支出</v>
          </cell>
          <cell r="C101">
            <v>0</v>
          </cell>
          <cell r="D101">
            <v>0</v>
          </cell>
        </row>
        <row r="102">
          <cell r="A102">
            <v>20111</v>
          </cell>
          <cell r="B102" t="str">
            <v>  纪检监察事务</v>
          </cell>
          <cell r="C102">
            <v>2657</v>
          </cell>
          <cell r="D102">
            <v>2657</v>
          </cell>
        </row>
        <row r="103">
          <cell r="A103">
            <v>2011101</v>
          </cell>
          <cell r="B103" t="str">
            <v>    行政运行</v>
          </cell>
          <cell r="C103">
            <v>1655</v>
          </cell>
          <cell r="D103">
            <v>1655</v>
          </cell>
        </row>
        <row r="104">
          <cell r="A104">
            <v>2011102</v>
          </cell>
          <cell r="B104" t="str">
            <v>    一般行政管理事务</v>
          </cell>
          <cell r="C104">
            <v>50</v>
          </cell>
          <cell r="D104">
            <v>50</v>
          </cell>
        </row>
        <row r="105">
          <cell r="A105">
            <v>2011103</v>
          </cell>
          <cell r="B105" t="str">
            <v>    机关服务</v>
          </cell>
          <cell r="C105">
            <v>0</v>
          </cell>
          <cell r="D105">
            <v>0</v>
          </cell>
        </row>
        <row r="106">
          <cell r="A106">
            <v>2011104</v>
          </cell>
          <cell r="B106" t="str">
            <v>    大案要案查处</v>
          </cell>
          <cell r="C106">
            <v>0</v>
          </cell>
          <cell r="D106">
            <v>0</v>
          </cell>
        </row>
        <row r="107">
          <cell r="A107">
            <v>2011105</v>
          </cell>
          <cell r="B107" t="str">
            <v>    派驻派出机构</v>
          </cell>
          <cell r="C107">
            <v>0</v>
          </cell>
          <cell r="D107">
            <v>0</v>
          </cell>
        </row>
        <row r="108">
          <cell r="A108">
            <v>2011106</v>
          </cell>
          <cell r="B108" t="str">
            <v>    巡视工作</v>
          </cell>
          <cell r="C108">
            <v>0</v>
          </cell>
          <cell r="D108">
            <v>0</v>
          </cell>
        </row>
        <row r="109">
          <cell r="A109">
            <v>2011150</v>
          </cell>
          <cell r="B109" t="str">
            <v>    事业运行</v>
          </cell>
          <cell r="C109">
            <v>0</v>
          </cell>
          <cell r="D109">
            <v>0</v>
          </cell>
        </row>
        <row r="110">
          <cell r="A110">
            <v>2011199</v>
          </cell>
          <cell r="B110" t="str">
            <v>    其他纪检监察事务支出</v>
          </cell>
          <cell r="C110">
            <v>952</v>
          </cell>
          <cell r="D110">
            <v>952</v>
          </cell>
        </row>
        <row r="111">
          <cell r="A111">
            <v>20113</v>
          </cell>
          <cell r="B111" t="str">
            <v>  商贸事务</v>
          </cell>
          <cell r="C111">
            <v>835</v>
          </cell>
          <cell r="D111">
            <v>835</v>
          </cell>
        </row>
        <row r="112">
          <cell r="A112">
            <v>2011301</v>
          </cell>
          <cell r="B112" t="str">
            <v>    行政运行</v>
          </cell>
          <cell r="C112">
            <v>546</v>
          </cell>
          <cell r="D112">
            <v>546</v>
          </cell>
        </row>
        <row r="113">
          <cell r="A113">
            <v>2011302</v>
          </cell>
          <cell r="B113" t="str">
            <v>    一般行政管理事务</v>
          </cell>
          <cell r="C113">
            <v>199</v>
          </cell>
          <cell r="D113">
            <v>199</v>
          </cell>
        </row>
        <row r="114">
          <cell r="A114">
            <v>2011303</v>
          </cell>
          <cell r="B114" t="str">
            <v>    机关服务</v>
          </cell>
          <cell r="C114">
            <v>0</v>
          </cell>
          <cell r="D114">
            <v>0</v>
          </cell>
        </row>
        <row r="115">
          <cell r="A115">
            <v>2011304</v>
          </cell>
          <cell r="B115" t="str">
            <v>    对外贸易管理</v>
          </cell>
          <cell r="C115">
            <v>0</v>
          </cell>
          <cell r="D115">
            <v>0</v>
          </cell>
        </row>
        <row r="116">
          <cell r="A116">
            <v>2011305</v>
          </cell>
          <cell r="B116" t="str">
            <v>    国际经济合作</v>
          </cell>
          <cell r="C116">
            <v>0</v>
          </cell>
          <cell r="D116">
            <v>0</v>
          </cell>
        </row>
        <row r="117">
          <cell r="A117">
            <v>2011306</v>
          </cell>
          <cell r="B117" t="str">
            <v>    外资管理</v>
          </cell>
          <cell r="C117">
            <v>0</v>
          </cell>
          <cell r="D117">
            <v>0</v>
          </cell>
        </row>
        <row r="118">
          <cell r="A118">
            <v>2011307</v>
          </cell>
          <cell r="B118" t="str">
            <v>    国内贸易管理</v>
          </cell>
          <cell r="C118">
            <v>0</v>
          </cell>
          <cell r="D118">
            <v>0</v>
          </cell>
        </row>
        <row r="119">
          <cell r="A119">
            <v>2011308</v>
          </cell>
          <cell r="B119" t="str">
            <v>    招商引资</v>
          </cell>
          <cell r="C119">
            <v>90</v>
          </cell>
          <cell r="D119">
            <v>90</v>
          </cell>
        </row>
        <row r="120">
          <cell r="A120">
            <v>2011350</v>
          </cell>
          <cell r="B120" t="str">
            <v>    事业运行</v>
          </cell>
          <cell r="C120">
            <v>0</v>
          </cell>
          <cell r="D120">
            <v>0</v>
          </cell>
        </row>
        <row r="121">
          <cell r="A121">
            <v>2011399</v>
          </cell>
          <cell r="B121" t="str">
            <v>    其他商贸事务支出</v>
          </cell>
          <cell r="C121">
            <v>0</v>
          </cell>
          <cell r="D121">
            <v>0</v>
          </cell>
        </row>
        <row r="122">
          <cell r="A122">
            <v>20114</v>
          </cell>
          <cell r="B122" t="str">
            <v>  知识产权事务</v>
          </cell>
          <cell r="C122">
            <v>0</v>
          </cell>
          <cell r="D122">
            <v>0</v>
          </cell>
        </row>
        <row r="123">
          <cell r="A123">
            <v>2011401</v>
          </cell>
          <cell r="B123" t="str">
            <v>    行政运行</v>
          </cell>
          <cell r="C123">
            <v>0</v>
          </cell>
          <cell r="D123">
            <v>0</v>
          </cell>
        </row>
        <row r="124">
          <cell r="A124">
            <v>2011402</v>
          </cell>
          <cell r="B124" t="str">
            <v>    一般行政管理事务</v>
          </cell>
          <cell r="C124">
            <v>0</v>
          </cell>
          <cell r="D124">
            <v>0</v>
          </cell>
        </row>
        <row r="125">
          <cell r="A125">
            <v>2011403</v>
          </cell>
          <cell r="B125" t="str">
            <v>    机关服务</v>
          </cell>
          <cell r="C125">
            <v>0</v>
          </cell>
          <cell r="D125">
            <v>0</v>
          </cell>
        </row>
        <row r="126">
          <cell r="A126">
            <v>2011404</v>
          </cell>
          <cell r="B126" t="str">
            <v>    专利审批</v>
          </cell>
          <cell r="C126">
            <v>0</v>
          </cell>
          <cell r="D126">
            <v>0</v>
          </cell>
        </row>
        <row r="127">
          <cell r="A127">
            <v>2011405</v>
          </cell>
          <cell r="B127" t="str">
            <v>    知识产权战略和规划</v>
          </cell>
          <cell r="C127">
            <v>0</v>
          </cell>
          <cell r="D127">
            <v>0</v>
          </cell>
        </row>
        <row r="128">
          <cell r="A128">
            <v>2011408</v>
          </cell>
          <cell r="B128" t="str">
            <v>    国际合作与交流</v>
          </cell>
          <cell r="C128">
            <v>0</v>
          </cell>
          <cell r="D128">
            <v>0</v>
          </cell>
        </row>
        <row r="129">
          <cell r="A129">
            <v>2011409</v>
          </cell>
          <cell r="B129" t="str">
            <v>    知识产权宏观管理</v>
          </cell>
          <cell r="C129">
            <v>0</v>
          </cell>
          <cell r="D129">
            <v>0</v>
          </cell>
        </row>
        <row r="130">
          <cell r="A130">
            <v>2011410</v>
          </cell>
          <cell r="B130" t="str">
            <v>    商标管理</v>
          </cell>
          <cell r="C130">
            <v>0</v>
          </cell>
          <cell r="D130">
            <v>0</v>
          </cell>
        </row>
        <row r="131">
          <cell r="A131">
            <v>2011411</v>
          </cell>
          <cell r="B131" t="str">
            <v>    原产地地理标志管理</v>
          </cell>
          <cell r="C131">
            <v>0</v>
          </cell>
          <cell r="D131">
            <v>0</v>
          </cell>
        </row>
        <row r="132">
          <cell r="A132">
            <v>2011450</v>
          </cell>
          <cell r="B132" t="str">
            <v>    事业运行</v>
          </cell>
          <cell r="C132">
            <v>0</v>
          </cell>
          <cell r="D132">
            <v>0</v>
          </cell>
        </row>
        <row r="133">
          <cell r="A133">
            <v>2011499</v>
          </cell>
          <cell r="B133" t="str">
            <v>    其他知识产权事务支出</v>
          </cell>
          <cell r="C133">
            <v>0</v>
          </cell>
          <cell r="D133">
            <v>0</v>
          </cell>
        </row>
        <row r="134">
          <cell r="A134">
            <v>20123</v>
          </cell>
          <cell r="B134" t="str">
            <v>  民族事务</v>
          </cell>
          <cell r="C134">
            <v>50</v>
          </cell>
          <cell r="D134">
            <v>50</v>
          </cell>
        </row>
        <row r="135">
          <cell r="A135">
            <v>2012301</v>
          </cell>
          <cell r="B135" t="str">
            <v>    行政运行</v>
          </cell>
          <cell r="C135">
            <v>8</v>
          </cell>
          <cell r="D135">
            <v>8</v>
          </cell>
        </row>
        <row r="136">
          <cell r="A136">
            <v>2012302</v>
          </cell>
          <cell r="B136" t="str">
            <v>    一般行政管理事务</v>
          </cell>
          <cell r="C136">
            <v>28</v>
          </cell>
          <cell r="D136">
            <v>28</v>
          </cell>
        </row>
        <row r="137">
          <cell r="A137">
            <v>2012303</v>
          </cell>
          <cell r="B137" t="str">
            <v>    机关服务</v>
          </cell>
          <cell r="C137">
            <v>0</v>
          </cell>
          <cell r="D137">
            <v>0</v>
          </cell>
        </row>
        <row r="138">
          <cell r="A138">
            <v>2012304</v>
          </cell>
          <cell r="B138" t="str">
            <v>    民族工作专项</v>
          </cell>
          <cell r="C138">
            <v>9</v>
          </cell>
          <cell r="D138">
            <v>9</v>
          </cell>
        </row>
        <row r="139">
          <cell r="A139">
            <v>2012350</v>
          </cell>
          <cell r="B139" t="str">
            <v>    事业运行</v>
          </cell>
          <cell r="C139">
            <v>0</v>
          </cell>
          <cell r="D139">
            <v>0</v>
          </cell>
        </row>
        <row r="140">
          <cell r="A140">
            <v>2012399</v>
          </cell>
          <cell r="B140" t="str">
            <v>    其他民族事务支出</v>
          </cell>
          <cell r="C140">
            <v>5</v>
          </cell>
          <cell r="D140">
            <v>5</v>
          </cell>
        </row>
        <row r="141">
          <cell r="A141">
            <v>20125</v>
          </cell>
          <cell r="B141" t="str">
            <v>  港澳台事务</v>
          </cell>
          <cell r="C141">
            <v>4</v>
          </cell>
          <cell r="D141">
            <v>4</v>
          </cell>
        </row>
        <row r="142">
          <cell r="A142">
            <v>2012501</v>
          </cell>
          <cell r="B142" t="str">
            <v>    行政运行</v>
          </cell>
          <cell r="C142">
            <v>0</v>
          </cell>
          <cell r="D142">
            <v>0</v>
          </cell>
        </row>
        <row r="143">
          <cell r="A143">
            <v>2012502</v>
          </cell>
          <cell r="B143" t="str">
            <v>    一般行政管理事务</v>
          </cell>
          <cell r="C143">
            <v>0</v>
          </cell>
          <cell r="D143">
            <v>0</v>
          </cell>
        </row>
        <row r="144">
          <cell r="A144">
            <v>2012503</v>
          </cell>
          <cell r="B144" t="str">
            <v>    机关服务</v>
          </cell>
          <cell r="C144">
            <v>0</v>
          </cell>
          <cell r="D144">
            <v>0</v>
          </cell>
        </row>
        <row r="145">
          <cell r="A145">
            <v>2012504</v>
          </cell>
          <cell r="B145" t="str">
            <v>    港澳事务</v>
          </cell>
          <cell r="C145">
            <v>1</v>
          </cell>
          <cell r="D145">
            <v>1</v>
          </cell>
        </row>
        <row r="146">
          <cell r="A146">
            <v>2012505</v>
          </cell>
          <cell r="B146" t="str">
            <v>    台湾事务</v>
          </cell>
          <cell r="C146">
            <v>0</v>
          </cell>
          <cell r="D146">
            <v>0</v>
          </cell>
        </row>
        <row r="147">
          <cell r="A147">
            <v>2012550</v>
          </cell>
          <cell r="B147" t="str">
            <v>    事业运行</v>
          </cell>
          <cell r="C147">
            <v>0</v>
          </cell>
          <cell r="D147">
            <v>0</v>
          </cell>
        </row>
        <row r="148">
          <cell r="A148">
            <v>2012599</v>
          </cell>
          <cell r="B148" t="str">
            <v>    其他港澳台事务支出</v>
          </cell>
          <cell r="C148">
            <v>3</v>
          </cell>
          <cell r="D148">
            <v>3</v>
          </cell>
        </row>
        <row r="149">
          <cell r="A149">
            <v>20126</v>
          </cell>
          <cell r="B149" t="str">
            <v>  档案事务</v>
          </cell>
          <cell r="C149">
            <v>173</v>
          </cell>
          <cell r="D149">
            <v>173</v>
          </cell>
        </row>
        <row r="150">
          <cell r="A150">
            <v>2012601</v>
          </cell>
          <cell r="B150" t="str">
            <v>    行政运行</v>
          </cell>
          <cell r="C150">
            <v>126</v>
          </cell>
          <cell r="D150">
            <v>126</v>
          </cell>
        </row>
        <row r="151">
          <cell r="A151">
            <v>2012602</v>
          </cell>
          <cell r="B151" t="str">
            <v>    一般行政管理事务</v>
          </cell>
          <cell r="C151">
            <v>47</v>
          </cell>
          <cell r="D151">
            <v>47</v>
          </cell>
        </row>
        <row r="152">
          <cell r="A152">
            <v>2012603</v>
          </cell>
          <cell r="B152" t="str">
            <v>    机关服务</v>
          </cell>
          <cell r="C152">
            <v>0</v>
          </cell>
          <cell r="D152">
            <v>0</v>
          </cell>
        </row>
        <row r="153">
          <cell r="A153">
            <v>2012604</v>
          </cell>
          <cell r="B153" t="str">
            <v>    档案馆</v>
          </cell>
          <cell r="C153">
            <v>0</v>
          </cell>
          <cell r="D153">
            <v>0</v>
          </cell>
        </row>
        <row r="154">
          <cell r="A154">
            <v>2012699</v>
          </cell>
          <cell r="B154" t="str">
            <v>    其他档案事务支出</v>
          </cell>
          <cell r="C154">
            <v>0</v>
          </cell>
          <cell r="D154">
            <v>0</v>
          </cell>
        </row>
        <row r="155">
          <cell r="A155">
            <v>20128</v>
          </cell>
          <cell r="B155" t="str">
            <v>  民主党派及工商联事务</v>
          </cell>
          <cell r="C155">
            <v>71</v>
          </cell>
          <cell r="D155">
            <v>71</v>
          </cell>
        </row>
        <row r="156">
          <cell r="A156">
            <v>2012801</v>
          </cell>
          <cell r="B156" t="str">
            <v>    行政运行</v>
          </cell>
          <cell r="C156">
            <v>41</v>
          </cell>
          <cell r="D156">
            <v>41</v>
          </cell>
        </row>
        <row r="157">
          <cell r="A157">
            <v>2012802</v>
          </cell>
          <cell r="B157" t="str">
            <v>    一般行政管理事务</v>
          </cell>
          <cell r="C157">
            <v>16</v>
          </cell>
          <cell r="D157">
            <v>16</v>
          </cell>
        </row>
        <row r="158">
          <cell r="A158">
            <v>2012803</v>
          </cell>
          <cell r="B158" t="str">
            <v>    机关服务</v>
          </cell>
          <cell r="C158">
            <v>0</v>
          </cell>
          <cell r="D158">
            <v>0</v>
          </cell>
        </row>
        <row r="159">
          <cell r="A159">
            <v>2012804</v>
          </cell>
          <cell r="B159" t="str">
            <v>    参政议政</v>
          </cell>
          <cell r="C159">
            <v>0</v>
          </cell>
          <cell r="D159">
            <v>0</v>
          </cell>
        </row>
        <row r="160">
          <cell r="A160">
            <v>2012850</v>
          </cell>
          <cell r="B160" t="str">
            <v>    事业运行</v>
          </cell>
          <cell r="C160">
            <v>0</v>
          </cell>
          <cell r="D160">
            <v>0</v>
          </cell>
        </row>
        <row r="161">
          <cell r="A161">
            <v>2012899</v>
          </cell>
          <cell r="B161" t="str">
            <v>    其他民主党派及工商联事务支出</v>
          </cell>
          <cell r="C161">
            <v>14</v>
          </cell>
          <cell r="D161">
            <v>14</v>
          </cell>
        </row>
        <row r="162">
          <cell r="A162">
            <v>20129</v>
          </cell>
          <cell r="B162" t="str">
            <v>  群众团体事务</v>
          </cell>
          <cell r="C162">
            <v>781</v>
          </cell>
          <cell r="D162">
            <v>781</v>
          </cell>
        </row>
        <row r="163">
          <cell r="A163">
            <v>2012901</v>
          </cell>
          <cell r="B163" t="str">
            <v>    行政运行</v>
          </cell>
          <cell r="C163">
            <v>327</v>
          </cell>
          <cell r="D163">
            <v>327</v>
          </cell>
        </row>
        <row r="164">
          <cell r="A164">
            <v>2012902</v>
          </cell>
          <cell r="B164" t="str">
            <v>    一般行政管理事务</v>
          </cell>
          <cell r="C164">
            <v>44</v>
          </cell>
          <cell r="D164">
            <v>44</v>
          </cell>
        </row>
        <row r="165">
          <cell r="A165">
            <v>2012903</v>
          </cell>
          <cell r="B165" t="str">
            <v>    机关服务</v>
          </cell>
          <cell r="C165">
            <v>0</v>
          </cell>
          <cell r="D165">
            <v>0</v>
          </cell>
        </row>
        <row r="166">
          <cell r="A166">
            <v>2012906</v>
          </cell>
          <cell r="B166" t="str">
            <v>    工会事务</v>
          </cell>
          <cell r="C166">
            <v>123</v>
          </cell>
          <cell r="D166">
            <v>123</v>
          </cell>
        </row>
        <row r="167">
          <cell r="A167">
            <v>2012950</v>
          </cell>
          <cell r="B167" t="str">
            <v>    事业运行</v>
          </cell>
          <cell r="C167">
            <v>0</v>
          </cell>
          <cell r="D167">
            <v>0</v>
          </cell>
        </row>
        <row r="168">
          <cell r="A168">
            <v>2012999</v>
          </cell>
          <cell r="B168" t="str">
            <v>    其他群众团体事务支出</v>
          </cell>
          <cell r="C168">
            <v>287</v>
          </cell>
          <cell r="D168">
            <v>287</v>
          </cell>
        </row>
        <row r="169">
          <cell r="A169">
            <v>20131</v>
          </cell>
          <cell r="B169" t="str">
            <v>  党委办公厅(室)及相关机构事务</v>
          </cell>
          <cell r="C169">
            <v>1092</v>
          </cell>
          <cell r="D169">
            <v>1092</v>
          </cell>
        </row>
        <row r="170">
          <cell r="A170">
            <v>2013101</v>
          </cell>
          <cell r="B170" t="str">
            <v>    行政运行</v>
          </cell>
          <cell r="C170">
            <v>636</v>
          </cell>
          <cell r="D170">
            <v>636</v>
          </cell>
        </row>
        <row r="171">
          <cell r="A171">
            <v>2013102</v>
          </cell>
          <cell r="B171" t="str">
            <v>    一般行政管理事务</v>
          </cell>
          <cell r="C171">
            <v>106</v>
          </cell>
          <cell r="D171">
            <v>106</v>
          </cell>
        </row>
        <row r="172">
          <cell r="A172">
            <v>2013103</v>
          </cell>
          <cell r="B172" t="str">
            <v>    机关服务</v>
          </cell>
          <cell r="C172">
            <v>0</v>
          </cell>
          <cell r="D172">
            <v>0</v>
          </cell>
        </row>
        <row r="173">
          <cell r="A173">
            <v>2013105</v>
          </cell>
          <cell r="B173" t="str">
            <v>    专项业务</v>
          </cell>
          <cell r="C173">
            <v>9</v>
          </cell>
          <cell r="D173">
            <v>9</v>
          </cell>
        </row>
        <row r="174">
          <cell r="A174">
            <v>2013150</v>
          </cell>
          <cell r="B174" t="str">
            <v>    事业运行</v>
          </cell>
          <cell r="C174">
            <v>0</v>
          </cell>
          <cell r="D174">
            <v>0</v>
          </cell>
        </row>
        <row r="175">
          <cell r="A175">
            <v>2013199</v>
          </cell>
          <cell r="B175" t="str">
            <v>    其他党委办公厅(室)及相关机构事务支出</v>
          </cell>
          <cell r="C175">
            <v>341</v>
          </cell>
          <cell r="D175">
            <v>341</v>
          </cell>
        </row>
        <row r="176">
          <cell r="A176">
            <v>20132</v>
          </cell>
          <cell r="B176" t="str">
            <v>  组织事务</v>
          </cell>
          <cell r="C176">
            <v>2205</v>
          </cell>
          <cell r="D176">
            <v>2205</v>
          </cell>
        </row>
        <row r="177">
          <cell r="A177">
            <v>2013201</v>
          </cell>
          <cell r="B177" t="str">
            <v>    行政运行</v>
          </cell>
          <cell r="C177">
            <v>1306</v>
          </cell>
          <cell r="D177">
            <v>1306</v>
          </cell>
        </row>
        <row r="178">
          <cell r="A178">
            <v>2013202</v>
          </cell>
          <cell r="B178" t="str">
            <v>    一般行政管理事务</v>
          </cell>
          <cell r="C178">
            <v>61</v>
          </cell>
          <cell r="D178">
            <v>61</v>
          </cell>
        </row>
        <row r="179">
          <cell r="A179">
            <v>2013203</v>
          </cell>
          <cell r="B179" t="str">
            <v>    机关服务</v>
          </cell>
          <cell r="C179">
            <v>0</v>
          </cell>
          <cell r="D179">
            <v>0</v>
          </cell>
        </row>
        <row r="180">
          <cell r="A180">
            <v>2013204</v>
          </cell>
          <cell r="B180" t="str">
            <v>    公务员事务</v>
          </cell>
          <cell r="C180">
            <v>0</v>
          </cell>
          <cell r="D180">
            <v>0</v>
          </cell>
        </row>
        <row r="181">
          <cell r="A181">
            <v>2013250</v>
          </cell>
          <cell r="B181" t="str">
            <v>    事业运行</v>
          </cell>
          <cell r="C181">
            <v>0</v>
          </cell>
          <cell r="D181">
            <v>0</v>
          </cell>
        </row>
        <row r="182">
          <cell r="A182">
            <v>2013299</v>
          </cell>
          <cell r="B182" t="str">
            <v>    其他组织事务支出</v>
          </cell>
          <cell r="C182">
            <v>838</v>
          </cell>
          <cell r="D182">
            <v>838</v>
          </cell>
        </row>
        <row r="183">
          <cell r="A183">
            <v>20133</v>
          </cell>
          <cell r="B183" t="str">
            <v>  宣传事务</v>
          </cell>
          <cell r="C183">
            <v>1183</v>
          </cell>
          <cell r="D183">
            <v>1183</v>
          </cell>
        </row>
        <row r="184">
          <cell r="A184">
            <v>2013301</v>
          </cell>
          <cell r="B184" t="str">
            <v>    行政运行</v>
          </cell>
          <cell r="C184">
            <v>689</v>
          </cell>
          <cell r="D184">
            <v>689</v>
          </cell>
        </row>
        <row r="185">
          <cell r="A185">
            <v>2013302</v>
          </cell>
          <cell r="B185" t="str">
            <v>    一般行政管理事务</v>
          </cell>
          <cell r="C185">
            <v>0</v>
          </cell>
          <cell r="D185">
            <v>0</v>
          </cell>
        </row>
        <row r="186">
          <cell r="A186">
            <v>2013303</v>
          </cell>
          <cell r="B186" t="str">
            <v>    机关服务</v>
          </cell>
          <cell r="C186">
            <v>0</v>
          </cell>
          <cell r="D186">
            <v>0</v>
          </cell>
        </row>
        <row r="187">
          <cell r="A187">
            <v>2013304</v>
          </cell>
          <cell r="B187" t="str">
            <v>    宣传管理</v>
          </cell>
          <cell r="C187">
            <v>23</v>
          </cell>
          <cell r="D187">
            <v>23</v>
          </cell>
        </row>
        <row r="188">
          <cell r="A188">
            <v>2013350</v>
          </cell>
          <cell r="B188" t="str">
            <v>    事业运行</v>
          </cell>
          <cell r="C188">
            <v>0</v>
          </cell>
          <cell r="D188">
            <v>0</v>
          </cell>
        </row>
        <row r="189">
          <cell r="A189">
            <v>2013399</v>
          </cell>
          <cell r="B189" t="str">
            <v>    其他宣传事务支出</v>
          </cell>
          <cell r="C189">
            <v>471</v>
          </cell>
          <cell r="D189">
            <v>471</v>
          </cell>
        </row>
        <row r="190">
          <cell r="A190">
            <v>20134</v>
          </cell>
          <cell r="B190" t="str">
            <v>  统战事务</v>
          </cell>
          <cell r="C190">
            <v>271</v>
          </cell>
          <cell r="D190">
            <v>271</v>
          </cell>
        </row>
        <row r="191">
          <cell r="A191">
            <v>2013401</v>
          </cell>
          <cell r="B191" t="str">
            <v>    行政运行</v>
          </cell>
          <cell r="C191">
            <v>211</v>
          </cell>
          <cell r="D191">
            <v>211</v>
          </cell>
        </row>
        <row r="192">
          <cell r="A192">
            <v>2013402</v>
          </cell>
          <cell r="B192" t="str">
            <v>    一般行政管理事务</v>
          </cell>
          <cell r="C192">
            <v>40</v>
          </cell>
          <cell r="D192">
            <v>40</v>
          </cell>
        </row>
        <row r="193">
          <cell r="A193">
            <v>2013403</v>
          </cell>
          <cell r="B193" t="str">
            <v>    机关服务</v>
          </cell>
          <cell r="C193">
            <v>6</v>
          </cell>
          <cell r="D193">
            <v>6</v>
          </cell>
        </row>
        <row r="194">
          <cell r="A194">
            <v>2013404</v>
          </cell>
          <cell r="B194" t="str">
            <v>    宗教事务</v>
          </cell>
          <cell r="C194">
            <v>0</v>
          </cell>
          <cell r="D194">
            <v>0</v>
          </cell>
        </row>
        <row r="195">
          <cell r="A195">
            <v>2013405</v>
          </cell>
          <cell r="B195" t="str">
            <v>    华侨事务</v>
          </cell>
          <cell r="C195">
            <v>14</v>
          </cell>
          <cell r="D195">
            <v>14</v>
          </cell>
        </row>
        <row r="196">
          <cell r="A196">
            <v>2013450</v>
          </cell>
          <cell r="B196" t="str">
            <v>    事业运行</v>
          </cell>
          <cell r="C196">
            <v>0</v>
          </cell>
          <cell r="D196">
            <v>0</v>
          </cell>
        </row>
        <row r="197">
          <cell r="A197">
            <v>2013499</v>
          </cell>
          <cell r="B197" t="str">
            <v>    其他统战事务支出</v>
          </cell>
          <cell r="C197">
            <v>0</v>
          </cell>
          <cell r="D197">
            <v>0</v>
          </cell>
        </row>
        <row r="198">
          <cell r="A198">
            <v>20135</v>
          </cell>
          <cell r="B198" t="str">
            <v>  对外联络事务</v>
          </cell>
          <cell r="C198">
            <v>0</v>
          </cell>
          <cell r="D198">
            <v>0</v>
          </cell>
        </row>
        <row r="199">
          <cell r="A199">
            <v>2013501</v>
          </cell>
          <cell r="B199" t="str">
            <v>    行政运行</v>
          </cell>
          <cell r="C199">
            <v>0</v>
          </cell>
          <cell r="D199">
            <v>0</v>
          </cell>
        </row>
        <row r="200">
          <cell r="A200">
            <v>2013502</v>
          </cell>
          <cell r="B200" t="str">
            <v>    一般行政管理事务</v>
          </cell>
          <cell r="C200">
            <v>0</v>
          </cell>
          <cell r="D200">
            <v>0</v>
          </cell>
        </row>
        <row r="201">
          <cell r="A201">
            <v>2013503</v>
          </cell>
          <cell r="B201" t="str">
            <v>    机关服务</v>
          </cell>
          <cell r="C201">
            <v>0</v>
          </cell>
          <cell r="D201">
            <v>0</v>
          </cell>
        </row>
        <row r="202">
          <cell r="A202">
            <v>2013550</v>
          </cell>
          <cell r="B202" t="str">
            <v>    事业运行</v>
          </cell>
          <cell r="C202">
            <v>0</v>
          </cell>
          <cell r="D202">
            <v>0</v>
          </cell>
        </row>
        <row r="203">
          <cell r="A203">
            <v>2013599</v>
          </cell>
          <cell r="B203" t="str">
            <v>    其他对外联络事务支出</v>
          </cell>
          <cell r="C203">
            <v>0</v>
          </cell>
          <cell r="D203">
            <v>0</v>
          </cell>
        </row>
        <row r="204">
          <cell r="A204">
            <v>20136</v>
          </cell>
          <cell r="B204" t="str">
            <v>  其他共产党事务支出(款)</v>
          </cell>
          <cell r="C204">
            <v>3428</v>
          </cell>
          <cell r="D204">
            <v>3428</v>
          </cell>
        </row>
        <row r="205">
          <cell r="A205">
            <v>2013601</v>
          </cell>
          <cell r="B205" t="str">
            <v>    行政运行</v>
          </cell>
          <cell r="C205">
            <v>822</v>
          </cell>
          <cell r="D205">
            <v>822</v>
          </cell>
        </row>
        <row r="206">
          <cell r="A206">
            <v>2013602</v>
          </cell>
          <cell r="B206" t="str">
            <v>    一般行政管理事务</v>
          </cell>
          <cell r="C206">
            <v>2458</v>
          </cell>
          <cell r="D206">
            <v>2458</v>
          </cell>
        </row>
        <row r="207">
          <cell r="A207">
            <v>2013603</v>
          </cell>
          <cell r="B207" t="str">
            <v>    机关服务</v>
          </cell>
          <cell r="C207">
            <v>0</v>
          </cell>
          <cell r="D207">
            <v>0</v>
          </cell>
        </row>
        <row r="208">
          <cell r="A208">
            <v>2013650</v>
          </cell>
          <cell r="B208" t="str">
            <v>    事业运行</v>
          </cell>
          <cell r="C208">
            <v>0</v>
          </cell>
          <cell r="D208">
            <v>0</v>
          </cell>
        </row>
        <row r="209">
          <cell r="A209">
            <v>2013699</v>
          </cell>
          <cell r="B209" t="str">
            <v>    其他共产党事务支出(项)</v>
          </cell>
          <cell r="C209">
            <v>148</v>
          </cell>
          <cell r="D209">
            <v>148</v>
          </cell>
        </row>
        <row r="210">
          <cell r="A210">
            <v>20137</v>
          </cell>
          <cell r="B210" t="str">
            <v>  网信事务</v>
          </cell>
          <cell r="C210">
            <v>0</v>
          </cell>
          <cell r="D210">
            <v>0</v>
          </cell>
        </row>
        <row r="211">
          <cell r="A211">
            <v>2013701</v>
          </cell>
          <cell r="B211" t="str">
            <v>    行政运行</v>
          </cell>
          <cell r="C211">
            <v>0</v>
          </cell>
          <cell r="D211">
            <v>0</v>
          </cell>
        </row>
        <row r="212">
          <cell r="A212">
            <v>2013702</v>
          </cell>
          <cell r="B212" t="str">
            <v>    一般行政管理事务</v>
          </cell>
          <cell r="C212">
            <v>0</v>
          </cell>
          <cell r="D212">
            <v>0</v>
          </cell>
        </row>
        <row r="213">
          <cell r="A213">
            <v>2013703</v>
          </cell>
          <cell r="B213" t="str">
            <v>    机关服务</v>
          </cell>
          <cell r="C213">
            <v>0</v>
          </cell>
          <cell r="D213">
            <v>0</v>
          </cell>
        </row>
        <row r="214">
          <cell r="A214">
            <v>2013704</v>
          </cell>
          <cell r="B214" t="str">
            <v>    信息安全事务</v>
          </cell>
          <cell r="C214">
            <v>0</v>
          </cell>
          <cell r="D214">
            <v>0</v>
          </cell>
        </row>
        <row r="215">
          <cell r="A215">
            <v>2013750</v>
          </cell>
          <cell r="B215" t="str">
            <v>    事业运行</v>
          </cell>
          <cell r="C215">
            <v>0</v>
          </cell>
          <cell r="D215">
            <v>0</v>
          </cell>
        </row>
        <row r="216">
          <cell r="A216">
            <v>2013799</v>
          </cell>
          <cell r="B216" t="str">
            <v>    其他网信事务支出</v>
          </cell>
          <cell r="C216">
            <v>0</v>
          </cell>
          <cell r="D216">
            <v>0</v>
          </cell>
        </row>
        <row r="217">
          <cell r="A217">
            <v>20138</v>
          </cell>
          <cell r="B217" t="str">
            <v>  市场监督管理事务</v>
          </cell>
          <cell r="C217">
            <v>1730</v>
          </cell>
          <cell r="D217">
            <v>1730</v>
          </cell>
        </row>
        <row r="218">
          <cell r="A218">
            <v>2013801</v>
          </cell>
          <cell r="B218" t="str">
            <v>    行政运行</v>
          </cell>
          <cell r="C218">
            <v>1102</v>
          </cell>
          <cell r="D218">
            <v>1102</v>
          </cell>
        </row>
        <row r="219">
          <cell r="A219">
            <v>2013802</v>
          </cell>
          <cell r="B219" t="str">
            <v>    一般行政管理事务</v>
          </cell>
          <cell r="C219">
            <v>0</v>
          </cell>
          <cell r="D219">
            <v>0</v>
          </cell>
        </row>
        <row r="220">
          <cell r="A220">
            <v>2013803</v>
          </cell>
          <cell r="B220" t="str">
            <v>    机关服务</v>
          </cell>
          <cell r="C220">
            <v>0</v>
          </cell>
          <cell r="D220">
            <v>0</v>
          </cell>
        </row>
        <row r="221">
          <cell r="A221">
            <v>2013804</v>
          </cell>
          <cell r="B221" t="str">
            <v>    市场主体管理</v>
          </cell>
          <cell r="C221">
            <v>0</v>
          </cell>
          <cell r="D221">
            <v>0</v>
          </cell>
        </row>
        <row r="222">
          <cell r="A222">
            <v>2013805</v>
          </cell>
          <cell r="B222" t="str">
            <v>    市场秩序执法</v>
          </cell>
          <cell r="C222">
            <v>0</v>
          </cell>
          <cell r="D222">
            <v>0</v>
          </cell>
        </row>
        <row r="223">
          <cell r="A223">
            <v>2013808</v>
          </cell>
          <cell r="B223" t="str">
            <v>    信息化建设</v>
          </cell>
          <cell r="C223">
            <v>0</v>
          </cell>
          <cell r="D223">
            <v>0</v>
          </cell>
        </row>
        <row r="224">
          <cell r="A224">
            <v>2013810</v>
          </cell>
          <cell r="B224" t="str">
            <v>    质量基础</v>
          </cell>
          <cell r="C224">
            <v>0</v>
          </cell>
          <cell r="D224">
            <v>0</v>
          </cell>
        </row>
        <row r="225">
          <cell r="A225">
            <v>2013812</v>
          </cell>
          <cell r="B225" t="str">
            <v>    药品事务</v>
          </cell>
          <cell r="C225">
            <v>0</v>
          </cell>
          <cell r="D225">
            <v>0</v>
          </cell>
        </row>
        <row r="226">
          <cell r="A226">
            <v>2013813</v>
          </cell>
          <cell r="B226" t="str">
            <v>    医疗器械事务</v>
          </cell>
          <cell r="C226">
            <v>0</v>
          </cell>
          <cell r="D226">
            <v>0</v>
          </cell>
        </row>
        <row r="227">
          <cell r="A227">
            <v>2013814</v>
          </cell>
          <cell r="B227" t="str">
            <v>    化妆品事务</v>
          </cell>
          <cell r="C227">
            <v>0</v>
          </cell>
          <cell r="D227">
            <v>0</v>
          </cell>
        </row>
        <row r="228">
          <cell r="A228">
            <v>2013815</v>
          </cell>
          <cell r="B228" t="str">
            <v>    质量安全监管</v>
          </cell>
          <cell r="C228">
            <v>0</v>
          </cell>
          <cell r="D228">
            <v>0</v>
          </cell>
        </row>
        <row r="229">
          <cell r="A229">
            <v>2013816</v>
          </cell>
          <cell r="B229" t="str">
            <v>    食品安全监管</v>
          </cell>
          <cell r="C229">
            <v>22</v>
          </cell>
          <cell r="D229">
            <v>22</v>
          </cell>
        </row>
        <row r="230">
          <cell r="A230">
            <v>2013850</v>
          </cell>
          <cell r="B230" t="str">
            <v>    事业运行</v>
          </cell>
          <cell r="C230">
            <v>0</v>
          </cell>
          <cell r="D230">
            <v>0</v>
          </cell>
        </row>
        <row r="231">
          <cell r="A231">
            <v>2013899</v>
          </cell>
          <cell r="B231" t="str">
            <v>    其他市场监督管理事务</v>
          </cell>
          <cell r="C231">
            <v>606</v>
          </cell>
          <cell r="D231">
            <v>606</v>
          </cell>
        </row>
        <row r="232">
          <cell r="A232">
            <v>20199</v>
          </cell>
          <cell r="B232" t="str">
            <v>  其他一般公共服务支出(款)</v>
          </cell>
          <cell r="C232">
            <v>13</v>
          </cell>
          <cell r="D232">
            <v>13</v>
          </cell>
        </row>
        <row r="233">
          <cell r="A233">
            <v>2019901</v>
          </cell>
          <cell r="B233" t="str">
            <v>    国家赔偿费用支出</v>
          </cell>
          <cell r="C233">
            <v>0</v>
          </cell>
          <cell r="D233">
            <v>0</v>
          </cell>
        </row>
        <row r="234">
          <cell r="A234">
            <v>2019999</v>
          </cell>
          <cell r="B234" t="str">
            <v>    其他一般公共服务支出(项)</v>
          </cell>
          <cell r="C234">
            <v>13</v>
          </cell>
          <cell r="D234">
            <v>13</v>
          </cell>
        </row>
        <row r="235">
          <cell r="A235">
            <v>202</v>
          </cell>
          <cell r="B235" t="str">
            <v>外交支出</v>
          </cell>
          <cell r="C235">
            <v>0</v>
          </cell>
          <cell r="D235">
            <v>0</v>
          </cell>
        </row>
        <row r="236">
          <cell r="A236">
            <v>20201</v>
          </cell>
          <cell r="B236" t="str">
            <v>  外交管理事务</v>
          </cell>
          <cell r="C236">
            <v>0</v>
          </cell>
          <cell r="D236">
            <v>0</v>
          </cell>
        </row>
        <row r="237">
          <cell r="A237">
            <v>2020101</v>
          </cell>
          <cell r="B237" t="str">
            <v>    行政运行</v>
          </cell>
          <cell r="C237">
            <v>0</v>
          </cell>
          <cell r="D237">
            <v>0</v>
          </cell>
        </row>
        <row r="238">
          <cell r="A238">
            <v>2020102</v>
          </cell>
          <cell r="B238" t="str">
            <v>    一般行政管理事务</v>
          </cell>
          <cell r="C238">
            <v>0</v>
          </cell>
          <cell r="D238">
            <v>0</v>
          </cell>
        </row>
        <row r="239">
          <cell r="A239">
            <v>2020103</v>
          </cell>
          <cell r="B239" t="str">
            <v>    机关服务</v>
          </cell>
          <cell r="C239">
            <v>0</v>
          </cell>
          <cell r="D239">
            <v>0</v>
          </cell>
        </row>
        <row r="240">
          <cell r="A240">
            <v>2020104</v>
          </cell>
          <cell r="B240" t="str">
            <v>    专项业务</v>
          </cell>
          <cell r="C240">
            <v>0</v>
          </cell>
          <cell r="D240">
            <v>0</v>
          </cell>
        </row>
        <row r="241">
          <cell r="A241">
            <v>2020150</v>
          </cell>
          <cell r="B241" t="str">
            <v>    事业运行</v>
          </cell>
          <cell r="C241">
            <v>0</v>
          </cell>
          <cell r="D241">
            <v>0</v>
          </cell>
        </row>
        <row r="242">
          <cell r="A242">
            <v>2020199</v>
          </cell>
          <cell r="B242" t="str">
            <v>    其他外交管理事务支出</v>
          </cell>
          <cell r="C242">
            <v>0</v>
          </cell>
          <cell r="D242">
            <v>0</v>
          </cell>
        </row>
        <row r="243">
          <cell r="A243">
            <v>20202</v>
          </cell>
          <cell r="B243" t="str">
            <v>  驻外机构</v>
          </cell>
          <cell r="C243">
            <v>0</v>
          </cell>
          <cell r="D243">
            <v>0</v>
          </cell>
        </row>
        <row r="244">
          <cell r="A244">
            <v>2020201</v>
          </cell>
          <cell r="B244" t="str">
            <v>    驻外使领馆(团、处)</v>
          </cell>
          <cell r="C244">
            <v>0</v>
          </cell>
          <cell r="D244">
            <v>0</v>
          </cell>
        </row>
        <row r="245">
          <cell r="A245">
            <v>2020202</v>
          </cell>
          <cell r="B245" t="str">
            <v>    其他驻外机构支出</v>
          </cell>
          <cell r="C245">
            <v>0</v>
          </cell>
          <cell r="D245">
            <v>0</v>
          </cell>
        </row>
        <row r="246">
          <cell r="A246">
            <v>20203</v>
          </cell>
          <cell r="B246" t="str">
            <v>  对外援助</v>
          </cell>
          <cell r="C246">
            <v>0</v>
          </cell>
          <cell r="D246">
            <v>0</v>
          </cell>
        </row>
        <row r="247">
          <cell r="A247">
            <v>2020304</v>
          </cell>
          <cell r="B247" t="str">
            <v>    援外优惠贷款贴息</v>
          </cell>
          <cell r="C247">
            <v>0</v>
          </cell>
          <cell r="D247">
            <v>0</v>
          </cell>
        </row>
        <row r="248">
          <cell r="A248">
            <v>2020306</v>
          </cell>
          <cell r="B248" t="str">
            <v>    对外援助</v>
          </cell>
          <cell r="C248">
            <v>0</v>
          </cell>
          <cell r="D248">
            <v>0</v>
          </cell>
        </row>
        <row r="249">
          <cell r="A249">
            <v>20204</v>
          </cell>
          <cell r="B249" t="str">
            <v>  国际组织</v>
          </cell>
          <cell r="C249">
            <v>0</v>
          </cell>
          <cell r="D249">
            <v>0</v>
          </cell>
        </row>
        <row r="250">
          <cell r="A250">
            <v>2020401</v>
          </cell>
          <cell r="B250" t="str">
            <v>    国际组织会费</v>
          </cell>
          <cell r="C250">
            <v>0</v>
          </cell>
          <cell r="D250">
            <v>0</v>
          </cell>
        </row>
        <row r="251">
          <cell r="A251">
            <v>2020402</v>
          </cell>
          <cell r="B251" t="str">
            <v>    国际组织捐赠</v>
          </cell>
          <cell r="C251">
            <v>0</v>
          </cell>
          <cell r="D251">
            <v>0</v>
          </cell>
        </row>
        <row r="252">
          <cell r="A252">
            <v>2020403</v>
          </cell>
          <cell r="B252" t="str">
            <v>    维和摊款</v>
          </cell>
          <cell r="C252">
            <v>0</v>
          </cell>
          <cell r="D252">
            <v>0</v>
          </cell>
        </row>
        <row r="253">
          <cell r="A253">
            <v>2020404</v>
          </cell>
          <cell r="B253" t="str">
            <v>    国际组织股金及基金</v>
          </cell>
          <cell r="C253">
            <v>0</v>
          </cell>
          <cell r="D253">
            <v>0</v>
          </cell>
        </row>
        <row r="254">
          <cell r="A254">
            <v>2020499</v>
          </cell>
          <cell r="B254" t="str">
            <v>    其他国际组织支出</v>
          </cell>
          <cell r="C254">
            <v>0</v>
          </cell>
          <cell r="D254">
            <v>0</v>
          </cell>
        </row>
        <row r="255">
          <cell r="A255">
            <v>20205</v>
          </cell>
          <cell r="B255" t="str">
            <v>  对外合作与交流</v>
          </cell>
          <cell r="C255">
            <v>0</v>
          </cell>
          <cell r="D255">
            <v>0</v>
          </cell>
        </row>
        <row r="256">
          <cell r="A256">
            <v>2020503</v>
          </cell>
          <cell r="B256" t="str">
            <v>    在华国际会议</v>
          </cell>
          <cell r="C256">
            <v>0</v>
          </cell>
          <cell r="D256">
            <v>0</v>
          </cell>
        </row>
        <row r="257">
          <cell r="A257">
            <v>2020504</v>
          </cell>
          <cell r="B257" t="str">
            <v>    国际交流活动</v>
          </cell>
          <cell r="C257">
            <v>0</v>
          </cell>
          <cell r="D257">
            <v>0</v>
          </cell>
        </row>
        <row r="258">
          <cell r="A258">
            <v>2020505</v>
          </cell>
          <cell r="B258" t="str">
            <v>    对外合作活动</v>
          </cell>
          <cell r="C258">
            <v>0</v>
          </cell>
          <cell r="D258">
            <v>0</v>
          </cell>
        </row>
        <row r="259">
          <cell r="A259">
            <v>2020599</v>
          </cell>
          <cell r="B259" t="str">
            <v>    其他对外合作与交流支出</v>
          </cell>
          <cell r="C259">
            <v>0</v>
          </cell>
          <cell r="D259">
            <v>0</v>
          </cell>
        </row>
        <row r="260">
          <cell r="A260">
            <v>20206</v>
          </cell>
          <cell r="B260" t="str">
            <v>  对外宣传(款)</v>
          </cell>
          <cell r="C260">
            <v>0</v>
          </cell>
          <cell r="D260">
            <v>0</v>
          </cell>
        </row>
        <row r="261">
          <cell r="A261">
            <v>2020601</v>
          </cell>
          <cell r="B261" t="str">
            <v>    对外宣传(项)</v>
          </cell>
          <cell r="C261">
            <v>0</v>
          </cell>
          <cell r="D261">
            <v>0</v>
          </cell>
        </row>
        <row r="262">
          <cell r="A262">
            <v>20207</v>
          </cell>
          <cell r="B262" t="str">
            <v>  边界勘界联检</v>
          </cell>
          <cell r="C262">
            <v>0</v>
          </cell>
          <cell r="D262">
            <v>0</v>
          </cell>
        </row>
        <row r="263">
          <cell r="A263">
            <v>2020701</v>
          </cell>
          <cell r="B263" t="str">
            <v>    边界勘界</v>
          </cell>
          <cell r="C263">
            <v>0</v>
          </cell>
          <cell r="D263">
            <v>0</v>
          </cell>
        </row>
        <row r="264">
          <cell r="A264">
            <v>2020702</v>
          </cell>
          <cell r="B264" t="str">
            <v>    边界联检</v>
          </cell>
          <cell r="C264">
            <v>0</v>
          </cell>
          <cell r="D264">
            <v>0</v>
          </cell>
        </row>
        <row r="265">
          <cell r="A265">
            <v>2020703</v>
          </cell>
          <cell r="B265" t="str">
            <v>    边界界桩维护</v>
          </cell>
          <cell r="C265">
            <v>0</v>
          </cell>
          <cell r="D265">
            <v>0</v>
          </cell>
        </row>
        <row r="266">
          <cell r="A266">
            <v>2020799</v>
          </cell>
          <cell r="B266" t="str">
            <v>    其他支出</v>
          </cell>
          <cell r="C266">
            <v>0</v>
          </cell>
          <cell r="D266">
            <v>0</v>
          </cell>
        </row>
        <row r="267">
          <cell r="A267">
            <v>20208</v>
          </cell>
          <cell r="B267" t="str">
            <v>  国际发展合作</v>
          </cell>
          <cell r="C267">
            <v>0</v>
          </cell>
          <cell r="D267">
            <v>0</v>
          </cell>
        </row>
        <row r="268">
          <cell r="A268">
            <v>2020801</v>
          </cell>
          <cell r="B268" t="str">
            <v>    行政运行</v>
          </cell>
          <cell r="C268">
            <v>0</v>
          </cell>
          <cell r="D268">
            <v>0</v>
          </cell>
        </row>
        <row r="269">
          <cell r="A269">
            <v>2020802</v>
          </cell>
          <cell r="B269" t="str">
            <v>    一般行政管理事务</v>
          </cell>
          <cell r="C269">
            <v>0</v>
          </cell>
          <cell r="D269">
            <v>0</v>
          </cell>
        </row>
        <row r="270">
          <cell r="A270">
            <v>2020803</v>
          </cell>
          <cell r="B270" t="str">
            <v>    机关服务</v>
          </cell>
          <cell r="C270">
            <v>0</v>
          </cell>
          <cell r="D270">
            <v>0</v>
          </cell>
        </row>
        <row r="271">
          <cell r="A271">
            <v>2020850</v>
          </cell>
          <cell r="B271" t="str">
            <v>    事业运行</v>
          </cell>
          <cell r="C271">
            <v>0</v>
          </cell>
          <cell r="D271">
            <v>0</v>
          </cell>
        </row>
        <row r="272">
          <cell r="A272">
            <v>2020899</v>
          </cell>
          <cell r="B272" t="str">
            <v>    其他国际发展合作支出</v>
          </cell>
          <cell r="C272">
            <v>0</v>
          </cell>
          <cell r="D272">
            <v>0</v>
          </cell>
        </row>
        <row r="273">
          <cell r="A273">
            <v>20299</v>
          </cell>
          <cell r="B273" t="str">
            <v>  其他外交支出(款)</v>
          </cell>
          <cell r="C273">
            <v>0</v>
          </cell>
          <cell r="D273">
            <v>0</v>
          </cell>
        </row>
        <row r="274">
          <cell r="A274">
            <v>2029999</v>
          </cell>
          <cell r="B274" t="str">
            <v>    其他外交支出(项)</v>
          </cell>
          <cell r="C274">
            <v>0</v>
          </cell>
          <cell r="D274">
            <v>0</v>
          </cell>
        </row>
        <row r="275">
          <cell r="A275">
            <v>203</v>
          </cell>
          <cell r="B275" t="str">
            <v>国防支出</v>
          </cell>
          <cell r="C275">
            <v>3584</v>
          </cell>
          <cell r="D275">
            <v>3584</v>
          </cell>
        </row>
        <row r="276">
          <cell r="A276">
            <v>20301</v>
          </cell>
          <cell r="B276" t="str">
            <v>  军费</v>
          </cell>
          <cell r="C276">
            <v>0</v>
          </cell>
          <cell r="D276">
            <v>0</v>
          </cell>
        </row>
        <row r="277">
          <cell r="A277">
            <v>2030101</v>
          </cell>
          <cell r="B277" t="str">
            <v>    现役部队</v>
          </cell>
          <cell r="C277">
            <v>0</v>
          </cell>
          <cell r="D277">
            <v>0</v>
          </cell>
        </row>
        <row r="278">
          <cell r="A278">
            <v>2030102</v>
          </cell>
          <cell r="B278" t="str">
            <v>    预备役部队</v>
          </cell>
          <cell r="C278">
            <v>0</v>
          </cell>
          <cell r="D278">
            <v>0</v>
          </cell>
        </row>
        <row r="279">
          <cell r="A279">
            <v>2030199</v>
          </cell>
          <cell r="B279" t="str">
            <v>    其他军费支出</v>
          </cell>
          <cell r="C279">
            <v>0</v>
          </cell>
          <cell r="D279">
            <v>0</v>
          </cell>
        </row>
        <row r="280">
          <cell r="A280">
            <v>20304</v>
          </cell>
          <cell r="B280" t="str">
            <v>  国防科研事业(款)</v>
          </cell>
          <cell r="C280">
            <v>0</v>
          </cell>
          <cell r="D280">
            <v>0</v>
          </cell>
        </row>
        <row r="281">
          <cell r="A281">
            <v>2030401</v>
          </cell>
          <cell r="B281" t="str">
            <v>    国防科研事业(项)</v>
          </cell>
          <cell r="C281">
            <v>0</v>
          </cell>
          <cell r="D281">
            <v>0</v>
          </cell>
        </row>
        <row r="282">
          <cell r="A282">
            <v>20305</v>
          </cell>
          <cell r="B282" t="str">
            <v>  专项工程(款)</v>
          </cell>
          <cell r="C282">
            <v>0</v>
          </cell>
          <cell r="D282">
            <v>0</v>
          </cell>
        </row>
        <row r="283">
          <cell r="A283">
            <v>2030501</v>
          </cell>
          <cell r="B283" t="str">
            <v>    专项工程(项)</v>
          </cell>
          <cell r="C283">
            <v>0</v>
          </cell>
          <cell r="D283">
            <v>0</v>
          </cell>
        </row>
        <row r="284">
          <cell r="A284">
            <v>20306</v>
          </cell>
          <cell r="B284" t="str">
            <v>  国防动员</v>
          </cell>
          <cell r="C284">
            <v>3484</v>
          </cell>
          <cell r="D284">
            <v>3484</v>
          </cell>
        </row>
        <row r="285">
          <cell r="A285">
            <v>2030601</v>
          </cell>
          <cell r="B285" t="str">
            <v>    兵役征集</v>
          </cell>
          <cell r="C285">
            <v>0</v>
          </cell>
          <cell r="D285">
            <v>0</v>
          </cell>
        </row>
        <row r="286">
          <cell r="A286">
            <v>2030602</v>
          </cell>
          <cell r="B286" t="str">
            <v>    经济动员</v>
          </cell>
          <cell r="C286">
            <v>0</v>
          </cell>
          <cell r="D286">
            <v>0</v>
          </cell>
        </row>
        <row r="287">
          <cell r="A287">
            <v>2030603</v>
          </cell>
          <cell r="B287" t="str">
            <v>    人民防空</v>
          </cell>
          <cell r="C287">
            <v>3356</v>
          </cell>
          <cell r="D287">
            <v>3356</v>
          </cell>
        </row>
        <row r="288">
          <cell r="A288">
            <v>2030604</v>
          </cell>
          <cell r="B288" t="str">
            <v>    交通战备</v>
          </cell>
          <cell r="C288">
            <v>0</v>
          </cell>
          <cell r="D288">
            <v>0</v>
          </cell>
        </row>
        <row r="289">
          <cell r="A289">
            <v>2030607</v>
          </cell>
          <cell r="B289" t="str">
            <v>    民兵</v>
          </cell>
          <cell r="C289">
            <v>123</v>
          </cell>
          <cell r="D289">
            <v>123</v>
          </cell>
        </row>
        <row r="290">
          <cell r="A290">
            <v>2030608</v>
          </cell>
          <cell r="B290" t="str">
            <v>    边海防</v>
          </cell>
          <cell r="C290">
            <v>0</v>
          </cell>
          <cell r="D290">
            <v>0</v>
          </cell>
        </row>
        <row r="291">
          <cell r="A291">
            <v>2030699</v>
          </cell>
          <cell r="B291" t="str">
            <v>    其他国防动员支出</v>
          </cell>
          <cell r="C291">
            <v>5</v>
          </cell>
          <cell r="D291">
            <v>5</v>
          </cell>
        </row>
        <row r="292">
          <cell r="A292">
            <v>20399</v>
          </cell>
          <cell r="B292" t="str">
            <v>  其他国防支出(款)</v>
          </cell>
          <cell r="C292">
            <v>100</v>
          </cell>
          <cell r="D292">
            <v>100</v>
          </cell>
        </row>
        <row r="293">
          <cell r="A293">
            <v>2039999</v>
          </cell>
          <cell r="B293" t="str">
            <v>    其他国防支出(项)</v>
          </cell>
          <cell r="C293">
            <v>100</v>
          </cell>
          <cell r="D293">
            <v>100</v>
          </cell>
        </row>
        <row r="294">
          <cell r="A294">
            <v>204</v>
          </cell>
          <cell r="B294" t="str">
            <v>公共安全支出</v>
          </cell>
          <cell r="C294">
            <v>15287</v>
          </cell>
          <cell r="D294">
            <v>15287</v>
          </cell>
        </row>
        <row r="295">
          <cell r="A295">
            <v>20401</v>
          </cell>
          <cell r="B295" t="str">
            <v>  武装警察部队(款)</v>
          </cell>
          <cell r="C295">
            <v>0</v>
          </cell>
          <cell r="D295">
            <v>0</v>
          </cell>
        </row>
        <row r="296">
          <cell r="A296">
            <v>2040101</v>
          </cell>
          <cell r="B296" t="str">
            <v>    武装警察部队(项)</v>
          </cell>
          <cell r="C296">
            <v>0</v>
          </cell>
          <cell r="D296">
            <v>0</v>
          </cell>
        </row>
        <row r="297">
          <cell r="A297">
            <v>2040199</v>
          </cell>
          <cell r="B297" t="str">
            <v>    其他武装警察部队支出</v>
          </cell>
          <cell r="C297">
            <v>0</v>
          </cell>
          <cell r="D297">
            <v>0</v>
          </cell>
        </row>
        <row r="298">
          <cell r="A298">
            <v>20402</v>
          </cell>
          <cell r="B298" t="str">
            <v>  公安</v>
          </cell>
          <cell r="C298">
            <v>13698</v>
          </cell>
          <cell r="D298">
            <v>13698</v>
          </cell>
        </row>
        <row r="299">
          <cell r="A299">
            <v>2040201</v>
          </cell>
          <cell r="B299" t="str">
            <v>    行政运行</v>
          </cell>
          <cell r="C299">
            <v>9060</v>
          </cell>
          <cell r="D299">
            <v>9060</v>
          </cell>
        </row>
        <row r="300">
          <cell r="A300">
            <v>2040202</v>
          </cell>
          <cell r="B300" t="str">
            <v>    一般行政管理事务</v>
          </cell>
          <cell r="C300">
            <v>0</v>
          </cell>
          <cell r="D300">
            <v>0</v>
          </cell>
        </row>
        <row r="301">
          <cell r="A301">
            <v>2040203</v>
          </cell>
          <cell r="B301" t="str">
            <v>    机关服务</v>
          </cell>
          <cell r="C301">
            <v>0</v>
          </cell>
          <cell r="D301">
            <v>0</v>
          </cell>
        </row>
        <row r="302">
          <cell r="A302">
            <v>2040219</v>
          </cell>
          <cell r="B302" t="str">
            <v>    信息化建设</v>
          </cell>
          <cell r="C302">
            <v>1389</v>
          </cell>
          <cell r="D302">
            <v>1389</v>
          </cell>
        </row>
        <row r="303">
          <cell r="A303">
            <v>2040220</v>
          </cell>
          <cell r="B303" t="str">
            <v>    执法办案</v>
          </cell>
          <cell r="C303">
            <v>0</v>
          </cell>
          <cell r="D303">
            <v>0</v>
          </cell>
        </row>
        <row r="304">
          <cell r="A304">
            <v>2040221</v>
          </cell>
          <cell r="B304" t="str">
            <v>    特别业务</v>
          </cell>
          <cell r="C304">
            <v>31</v>
          </cell>
          <cell r="D304">
            <v>31</v>
          </cell>
        </row>
        <row r="305">
          <cell r="A305">
            <v>2040222</v>
          </cell>
          <cell r="B305" t="str">
            <v>    特勤业务</v>
          </cell>
          <cell r="C305">
            <v>0</v>
          </cell>
          <cell r="D305">
            <v>0</v>
          </cell>
        </row>
        <row r="306">
          <cell r="A306">
            <v>2040223</v>
          </cell>
          <cell r="B306" t="str">
            <v>    移民事务</v>
          </cell>
          <cell r="C306">
            <v>0</v>
          </cell>
          <cell r="D306">
            <v>0</v>
          </cell>
        </row>
        <row r="307">
          <cell r="A307">
            <v>2040250</v>
          </cell>
          <cell r="B307" t="str">
            <v>    事业运行</v>
          </cell>
          <cell r="C307">
            <v>70</v>
          </cell>
          <cell r="D307">
            <v>70</v>
          </cell>
        </row>
        <row r="308">
          <cell r="A308">
            <v>2040299</v>
          </cell>
          <cell r="B308" t="str">
            <v>    其他公安支出</v>
          </cell>
          <cell r="C308">
            <v>3148</v>
          </cell>
          <cell r="D308">
            <v>3148</v>
          </cell>
        </row>
        <row r="309">
          <cell r="A309">
            <v>20403</v>
          </cell>
          <cell r="B309" t="str">
            <v>  国家安全</v>
          </cell>
          <cell r="C309">
            <v>0</v>
          </cell>
          <cell r="D309">
            <v>0</v>
          </cell>
        </row>
        <row r="310">
          <cell r="A310">
            <v>2040301</v>
          </cell>
          <cell r="B310" t="str">
            <v>    行政运行</v>
          </cell>
          <cell r="C310">
            <v>0</v>
          </cell>
          <cell r="D310">
            <v>0</v>
          </cell>
        </row>
        <row r="311">
          <cell r="A311">
            <v>2040302</v>
          </cell>
          <cell r="B311" t="str">
            <v>    一般行政管理事务</v>
          </cell>
          <cell r="C311">
            <v>0</v>
          </cell>
          <cell r="D311">
            <v>0</v>
          </cell>
        </row>
        <row r="312">
          <cell r="A312">
            <v>2040303</v>
          </cell>
          <cell r="B312" t="str">
            <v>    机关服务</v>
          </cell>
          <cell r="C312">
            <v>0</v>
          </cell>
          <cell r="D312">
            <v>0</v>
          </cell>
        </row>
        <row r="313">
          <cell r="A313">
            <v>2040304</v>
          </cell>
          <cell r="B313" t="str">
            <v>    安全业务</v>
          </cell>
          <cell r="C313">
            <v>0</v>
          </cell>
          <cell r="D313">
            <v>0</v>
          </cell>
        </row>
        <row r="314">
          <cell r="A314">
            <v>2040350</v>
          </cell>
          <cell r="B314" t="str">
            <v>    事业运行</v>
          </cell>
          <cell r="C314">
            <v>0</v>
          </cell>
          <cell r="D314">
            <v>0</v>
          </cell>
        </row>
        <row r="315">
          <cell r="A315">
            <v>2040399</v>
          </cell>
          <cell r="B315" t="str">
            <v>    其他国家安全支出</v>
          </cell>
          <cell r="C315">
            <v>0</v>
          </cell>
          <cell r="D315">
            <v>0</v>
          </cell>
        </row>
        <row r="316">
          <cell r="A316">
            <v>20404</v>
          </cell>
          <cell r="B316" t="str">
            <v>  检察</v>
          </cell>
          <cell r="C316">
            <v>115</v>
          </cell>
          <cell r="D316">
            <v>115</v>
          </cell>
        </row>
        <row r="317">
          <cell r="A317">
            <v>2040401</v>
          </cell>
          <cell r="B317" t="str">
            <v>    行政运行</v>
          </cell>
          <cell r="C317">
            <v>115</v>
          </cell>
          <cell r="D317">
            <v>115</v>
          </cell>
        </row>
        <row r="318">
          <cell r="A318">
            <v>2040402</v>
          </cell>
          <cell r="B318" t="str">
            <v>    一般行政管理事务</v>
          </cell>
          <cell r="C318">
            <v>0</v>
          </cell>
          <cell r="D318">
            <v>0</v>
          </cell>
        </row>
        <row r="319">
          <cell r="A319">
            <v>2040403</v>
          </cell>
          <cell r="B319" t="str">
            <v>    机关服务</v>
          </cell>
          <cell r="C319">
            <v>0</v>
          </cell>
          <cell r="D319">
            <v>0</v>
          </cell>
        </row>
        <row r="320">
          <cell r="A320">
            <v>2040409</v>
          </cell>
          <cell r="B320" t="str">
            <v>    “两房”建设</v>
          </cell>
          <cell r="C320">
            <v>0</v>
          </cell>
          <cell r="D320">
            <v>0</v>
          </cell>
        </row>
        <row r="321">
          <cell r="A321">
            <v>2040410</v>
          </cell>
          <cell r="B321" t="str">
            <v>    检察监督</v>
          </cell>
          <cell r="C321">
            <v>0</v>
          </cell>
          <cell r="D321">
            <v>0</v>
          </cell>
        </row>
        <row r="322">
          <cell r="A322">
            <v>2040450</v>
          </cell>
          <cell r="B322" t="str">
            <v>    事业运行</v>
          </cell>
          <cell r="C322">
            <v>0</v>
          </cell>
          <cell r="D322">
            <v>0</v>
          </cell>
        </row>
        <row r="323">
          <cell r="A323">
            <v>2040499</v>
          </cell>
          <cell r="B323" t="str">
            <v>    其他检察支出</v>
          </cell>
          <cell r="C323">
            <v>0</v>
          </cell>
          <cell r="D323">
            <v>0</v>
          </cell>
        </row>
        <row r="324">
          <cell r="A324">
            <v>20405</v>
          </cell>
          <cell r="B324" t="str">
            <v>  法院</v>
          </cell>
          <cell r="C324">
            <v>267</v>
          </cell>
          <cell r="D324">
            <v>267</v>
          </cell>
        </row>
        <row r="325">
          <cell r="A325">
            <v>2040501</v>
          </cell>
          <cell r="B325" t="str">
            <v>    行政运行</v>
          </cell>
          <cell r="C325">
            <v>267</v>
          </cell>
          <cell r="D325">
            <v>267</v>
          </cell>
        </row>
        <row r="326">
          <cell r="A326">
            <v>2040502</v>
          </cell>
          <cell r="B326" t="str">
            <v>    一般行政管理事务</v>
          </cell>
          <cell r="C326">
            <v>0</v>
          </cell>
          <cell r="D326">
            <v>0</v>
          </cell>
        </row>
        <row r="327">
          <cell r="A327">
            <v>2040503</v>
          </cell>
          <cell r="B327" t="str">
            <v>    机关服务</v>
          </cell>
          <cell r="C327">
            <v>0</v>
          </cell>
          <cell r="D327">
            <v>0</v>
          </cell>
        </row>
        <row r="328">
          <cell r="A328">
            <v>2040504</v>
          </cell>
          <cell r="B328" t="str">
            <v>    案件审判</v>
          </cell>
          <cell r="C328">
            <v>0</v>
          </cell>
          <cell r="D328">
            <v>0</v>
          </cell>
        </row>
        <row r="329">
          <cell r="A329">
            <v>2040505</v>
          </cell>
          <cell r="B329" t="str">
            <v>    案件执行</v>
          </cell>
          <cell r="C329">
            <v>0</v>
          </cell>
          <cell r="D329">
            <v>0</v>
          </cell>
        </row>
        <row r="330">
          <cell r="A330">
            <v>2040506</v>
          </cell>
          <cell r="B330" t="str">
            <v>    “两庭”建设</v>
          </cell>
          <cell r="C330">
            <v>0</v>
          </cell>
          <cell r="D330">
            <v>0</v>
          </cell>
        </row>
        <row r="331">
          <cell r="A331">
            <v>2040550</v>
          </cell>
          <cell r="B331" t="str">
            <v>    事业运行</v>
          </cell>
          <cell r="C331">
            <v>0</v>
          </cell>
          <cell r="D331">
            <v>0</v>
          </cell>
        </row>
        <row r="332">
          <cell r="A332">
            <v>2040599</v>
          </cell>
          <cell r="B332" t="str">
            <v>    其他法院支出</v>
          </cell>
          <cell r="C332">
            <v>0</v>
          </cell>
          <cell r="D332">
            <v>0</v>
          </cell>
        </row>
        <row r="333">
          <cell r="A333">
            <v>20406</v>
          </cell>
          <cell r="B333" t="str">
            <v>  司法</v>
          </cell>
          <cell r="C333">
            <v>1148</v>
          </cell>
          <cell r="D333">
            <v>1148</v>
          </cell>
        </row>
        <row r="334">
          <cell r="A334">
            <v>2040601</v>
          </cell>
          <cell r="B334" t="str">
            <v>    行政运行</v>
          </cell>
          <cell r="C334">
            <v>952</v>
          </cell>
          <cell r="D334">
            <v>952</v>
          </cell>
        </row>
        <row r="335">
          <cell r="A335">
            <v>2040602</v>
          </cell>
          <cell r="B335" t="str">
            <v>    一般行政管理事务</v>
          </cell>
          <cell r="C335">
            <v>12</v>
          </cell>
          <cell r="D335">
            <v>12</v>
          </cell>
        </row>
        <row r="336">
          <cell r="A336">
            <v>2040603</v>
          </cell>
          <cell r="B336" t="str">
            <v>    机关服务</v>
          </cell>
          <cell r="C336">
            <v>0</v>
          </cell>
          <cell r="D336">
            <v>0</v>
          </cell>
        </row>
        <row r="337">
          <cell r="A337">
            <v>2040604</v>
          </cell>
          <cell r="B337" t="str">
            <v>    基层司法业务</v>
          </cell>
          <cell r="C337">
            <v>0</v>
          </cell>
          <cell r="D337">
            <v>0</v>
          </cell>
        </row>
        <row r="338">
          <cell r="A338">
            <v>2040605</v>
          </cell>
          <cell r="B338" t="str">
            <v>    普法宣传</v>
          </cell>
          <cell r="C338">
            <v>0</v>
          </cell>
          <cell r="D338">
            <v>0</v>
          </cell>
        </row>
        <row r="339">
          <cell r="A339">
            <v>2040606</v>
          </cell>
          <cell r="B339" t="str">
            <v>    律师管理</v>
          </cell>
          <cell r="C339">
            <v>0</v>
          </cell>
          <cell r="D339">
            <v>0</v>
          </cell>
        </row>
        <row r="340">
          <cell r="A340">
            <v>2040607</v>
          </cell>
          <cell r="B340" t="str">
            <v>    公共法律服务</v>
          </cell>
          <cell r="C340">
            <v>18</v>
          </cell>
          <cell r="D340">
            <v>18</v>
          </cell>
        </row>
        <row r="341">
          <cell r="A341">
            <v>2040608</v>
          </cell>
          <cell r="B341" t="str">
            <v>    国家统一法律职业资格考试</v>
          </cell>
          <cell r="C341">
            <v>0</v>
          </cell>
          <cell r="D341">
            <v>0</v>
          </cell>
        </row>
        <row r="342">
          <cell r="A342">
            <v>2040610</v>
          </cell>
          <cell r="B342" t="str">
            <v>    社区矫正</v>
          </cell>
          <cell r="C342">
            <v>0</v>
          </cell>
          <cell r="D342">
            <v>0</v>
          </cell>
        </row>
        <row r="343">
          <cell r="A343">
            <v>2040612</v>
          </cell>
          <cell r="B343" t="str">
            <v>    法治建设</v>
          </cell>
          <cell r="C343">
            <v>0</v>
          </cell>
          <cell r="D343">
            <v>0</v>
          </cell>
        </row>
        <row r="344">
          <cell r="A344">
            <v>2040613</v>
          </cell>
          <cell r="B344" t="str">
            <v>    信息化建设</v>
          </cell>
          <cell r="C344">
            <v>0</v>
          </cell>
          <cell r="D344">
            <v>0</v>
          </cell>
        </row>
        <row r="345">
          <cell r="A345">
            <v>2040650</v>
          </cell>
          <cell r="B345" t="str">
            <v>    事业运行</v>
          </cell>
          <cell r="C345">
            <v>0</v>
          </cell>
          <cell r="D345">
            <v>0</v>
          </cell>
        </row>
        <row r="346">
          <cell r="A346">
            <v>2040699</v>
          </cell>
          <cell r="B346" t="str">
            <v>    其他司法支出</v>
          </cell>
          <cell r="C346">
            <v>166</v>
          </cell>
          <cell r="D346">
            <v>166</v>
          </cell>
        </row>
        <row r="347">
          <cell r="A347">
            <v>20407</v>
          </cell>
          <cell r="B347" t="str">
            <v>  监狱</v>
          </cell>
          <cell r="C347">
            <v>0</v>
          </cell>
          <cell r="D347">
            <v>0</v>
          </cell>
        </row>
        <row r="348">
          <cell r="A348">
            <v>2040701</v>
          </cell>
          <cell r="B348" t="str">
            <v>    行政运行</v>
          </cell>
          <cell r="C348">
            <v>0</v>
          </cell>
          <cell r="D348">
            <v>0</v>
          </cell>
        </row>
        <row r="349">
          <cell r="A349">
            <v>2040702</v>
          </cell>
          <cell r="B349" t="str">
            <v>    一般行政管理事务</v>
          </cell>
          <cell r="C349">
            <v>0</v>
          </cell>
          <cell r="D349">
            <v>0</v>
          </cell>
        </row>
        <row r="350">
          <cell r="A350">
            <v>2040703</v>
          </cell>
          <cell r="B350" t="str">
            <v>    机关服务</v>
          </cell>
          <cell r="C350">
            <v>0</v>
          </cell>
          <cell r="D350">
            <v>0</v>
          </cell>
        </row>
        <row r="351">
          <cell r="A351">
            <v>2040704</v>
          </cell>
          <cell r="B351" t="str">
            <v>    罪犯生活及医疗卫生</v>
          </cell>
          <cell r="C351">
            <v>0</v>
          </cell>
          <cell r="D351">
            <v>0</v>
          </cell>
        </row>
        <row r="352">
          <cell r="A352">
            <v>2040705</v>
          </cell>
          <cell r="B352" t="str">
            <v>    监狱业务及罪犯改造</v>
          </cell>
          <cell r="C352">
            <v>0</v>
          </cell>
          <cell r="D352">
            <v>0</v>
          </cell>
        </row>
        <row r="353">
          <cell r="A353">
            <v>2040706</v>
          </cell>
          <cell r="B353" t="str">
            <v>    狱政设施建设</v>
          </cell>
          <cell r="C353">
            <v>0</v>
          </cell>
          <cell r="D353">
            <v>0</v>
          </cell>
        </row>
        <row r="354">
          <cell r="A354">
            <v>2040707</v>
          </cell>
          <cell r="B354" t="str">
            <v>    信息化建设</v>
          </cell>
          <cell r="C354">
            <v>0</v>
          </cell>
          <cell r="D354">
            <v>0</v>
          </cell>
        </row>
        <row r="355">
          <cell r="A355">
            <v>2040750</v>
          </cell>
          <cell r="B355" t="str">
            <v>    事业运行</v>
          </cell>
          <cell r="C355">
            <v>0</v>
          </cell>
          <cell r="D355">
            <v>0</v>
          </cell>
        </row>
        <row r="356">
          <cell r="A356">
            <v>2040799</v>
          </cell>
          <cell r="B356" t="str">
            <v>    其他监狱支出</v>
          </cell>
          <cell r="C356">
            <v>0</v>
          </cell>
          <cell r="D356">
            <v>0</v>
          </cell>
        </row>
        <row r="357">
          <cell r="A357">
            <v>20408</v>
          </cell>
          <cell r="B357" t="str">
            <v>  强制隔离戒毒</v>
          </cell>
          <cell r="C357">
            <v>0</v>
          </cell>
          <cell r="D357">
            <v>0</v>
          </cell>
        </row>
        <row r="358">
          <cell r="A358">
            <v>2040801</v>
          </cell>
          <cell r="B358" t="str">
            <v>    行政运行</v>
          </cell>
          <cell r="C358">
            <v>0</v>
          </cell>
          <cell r="D358">
            <v>0</v>
          </cell>
        </row>
        <row r="359">
          <cell r="A359">
            <v>2040802</v>
          </cell>
          <cell r="B359" t="str">
            <v>    一般行政管理事务</v>
          </cell>
          <cell r="C359">
            <v>0</v>
          </cell>
          <cell r="D359">
            <v>0</v>
          </cell>
        </row>
        <row r="360">
          <cell r="A360">
            <v>2040803</v>
          </cell>
          <cell r="B360" t="str">
            <v>    机关服务</v>
          </cell>
          <cell r="C360">
            <v>0</v>
          </cell>
          <cell r="D360">
            <v>0</v>
          </cell>
        </row>
        <row r="361">
          <cell r="A361">
            <v>2040804</v>
          </cell>
          <cell r="B361" t="str">
            <v>    强制隔离戒毒人员生活</v>
          </cell>
          <cell r="C361">
            <v>0</v>
          </cell>
          <cell r="D361">
            <v>0</v>
          </cell>
        </row>
        <row r="362">
          <cell r="A362">
            <v>2040805</v>
          </cell>
          <cell r="B362" t="str">
            <v>    强制隔离戒毒人员教育</v>
          </cell>
          <cell r="C362">
            <v>0</v>
          </cell>
          <cell r="D362">
            <v>0</v>
          </cell>
        </row>
        <row r="363">
          <cell r="A363">
            <v>2040806</v>
          </cell>
          <cell r="B363" t="str">
            <v>    所政设施建设</v>
          </cell>
          <cell r="C363">
            <v>0</v>
          </cell>
          <cell r="D363">
            <v>0</v>
          </cell>
        </row>
        <row r="364">
          <cell r="A364">
            <v>2040807</v>
          </cell>
          <cell r="B364" t="str">
            <v>    信息化建设</v>
          </cell>
          <cell r="C364">
            <v>0</v>
          </cell>
          <cell r="D364">
            <v>0</v>
          </cell>
        </row>
        <row r="365">
          <cell r="A365">
            <v>2040850</v>
          </cell>
          <cell r="B365" t="str">
            <v>    事业运行</v>
          </cell>
          <cell r="C365">
            <v>0</v>
          </cell>
          <cell r="D365">
            <v>0</v>
          </cell>
        </row>
        <row r="366">
          <cell r="A366">
            <v>2040899</v>
          </cell>
          <cell r="B366" t="str">
            <v>    其他强制隔离戒毒支出</v>
          </cell>
          <cell r="C366">
            <v>0</v>
          </cell>
          <cell r="D366">
            <v>0</v>
          </cell>
        </row>
        <row r="367">
          <cell r="A367">
            <v>20409</v>
          </cell>
          <cell r="B367" t="str">
            <v>  国家保密</v>
          </cell>
          <cell r="C367">
            <v>0</v>
          </cell>
          <cell r="D367">
            <v>0</v>
          </cell>
        </row>
        <row r="368">
          <cell r="A368">
            <v>2040901</v>
          </cell>
          <cell r="B368" t="str">
            <v>    行政运行</v>
          </cell>
          <cell r="C368">
            <v>0</v>
          </cell>
          <cell r="D368">
            <v>0</v>
          </cell>
        </row>
        <row r="369">
          <cell r="A369">
            <v>2040902</v>
          </cell>
          <cell r="B369" t="str">
            <v>    一般行政管理事务</v>
          </cell>
          <cell r="C369">
            <v>0</v>
          </cell>
          <cell r="D369">
            <v>0</v>
          </cell>
        </row>
        <row r="370">
          <cell r="A370">
            <v>2040903</v>
          </cell>
          <cell r="B370" t="str">
            <v>    机关服务</v>
          </cell>
          <cell r="C370">
            <v>0</v>
          </cell>
          <cell r="D370">
            <v>0</v>
          </cell>
        </row>
        <row r="371">
          <cell r="A371">
            <v>2040904</v>
          </cell>
          <cell r="B371" t="str">
            <v>    保密技术</v>
          </cell>
          <cell r="C371">
            <v>0</v>
          </cell>
          <cell r="D371">
            <v>0</v>
          </cell>
        </row>
        <row r="372">
          <cell r="A372">
            <v>2040905</v>
          </cell>
          <cell r="B372" t="str">
            <v>    保密管理</v>
          </cell>
          <cell r="C372">
            <v>0</v>
          </cell>
          <cell r="D372">
            <v>0</v>
          </cell>
        </row>
        <row r="373">
          <cell r="A373">
            <v>2040950</v>
          </cell>
          <cell r="B373" t="str">
            <v>    事业运行</v>
          </cell>
          <cell r="C373">
            <v>0</v>
          </cell>
          <cell r="D373">
            <v>0</v>
          </cell>
        </row>
        <row r="374">
          <cell r="A374">
            <v>2040999</v>
          </cell>
          <cell r="B374" t="str">
            <v>    其他国家保密支出</v>
          </cell>
          <cell r="C374">
            <v>0</v>
          </cell>
          <cell r="D374">
            <v>0</v>
          </cell>
        </row>
        <row r="375">
          <cell r="A375">
            <v>20410</v>
          </cell>
          <cell r="B375" t="str">
            <v>  缉私警察</v>
          </cell>
          <cell r="C375">
            <v>0</v>
          </cell>
          <cell r="D375">
            <v>0</v>
          </cell>
        </row>
        <row r="376">
          <cell r="A376">
            <v>2041001</v>
          </cell>
          <cell r="B376" t="str">
            <v>    行政运行</v>
          </cell>
          <cell r="C376">
            <v>0</v>
          </cell>
          <cell r="D376">
            <v>0</v>
          </cell>
        </row>
        <row r="377">
          <cell r="A377">
            <v>2041002</v>
          </cell>
          <cell r="B377" t="str">
            <v>    一般行政管理事务</v>
          </cell>
          <cell r="C377">
            <v>0</v>
          </cell>
          <cell r="D377">
            <v>0</v>
          </cell>
        </row>
        <row r="378">
          <cell r="A378">
            <v>2041006</v>
          </cell>
          <cell r="B378" t="str">
            <v>    信息化建设</v>
          </cell>
          <cell r="C378">
            <v>0</v>
          </cell>
          <cell r="D378">
            <v>0</v>
          </cell>
        </row>
        <row r="379">
          <cell r="A379">
            <v>2041007</v>
          </cell>
          <cell r="B379" t="str">
            <v>    缉私业务</v>
          </cell>
          <cell r="C379">
            <v>0</v>
          </cell>
          <cell r="D379">
            <v>0</v>
          </cell>
        </row>
        <row r="380">
          <cell r="A380">
            <v>2041099</v>
          </cell>
          <cell r="B380" t="str">
            <v>    其他缉私警察支出</v>
          </cell>
          <cell r="C380">
            <v>0</v>
          </cell>
          <cell r="D380">
            <v>0</v>
          </cell>
        </row>
        <row r="381">
          <cell r="A381">
            <v>20499</v>
          </cell>
          <cell r="B381" t="str">
            <v>  其他公共安全支出(款)</v>
          </cell>
          <cell r="C381">
            <v>59</v>
          </cell>
          <cell r="D381">
            <v>59</v>
          </cell>
        </row>
        <row r="382">
          <cell r="A382">
            <v>2049902</v>
          </cell>
          <cell r="B382" t="str">
            <v>    国家司法救助支出</v>
          </cell>
          <cell r="C382">
            <v>21</v>
          </cell>
          <cell r="D382">
            <v>21</v>
          </cell>
        </row>
        <row r="383">
          <cell r="A383">
            <v>2049999</v>
          </cell>
          <cell r="B383" t="str">
            <v>    其他公共安全支出(项)</v>
          </cell>
          <cell r="C383">
            <v>38</v>
          </cell>
          <cell r="D383">
            <v>38</v>
          </cell>
        </row>
        <row r="384">
          <cell r="A384">
            <v>205</v>
          </cell>
          <cell r="B384" t="str">
            <v>教育支出</v>
          </cell>
          <cell r="C384">
            <v>82640</v>
          </cell>
          <cell r="D384">
            <v>82640</v>
          </cell>
        </row>
        <row r="385">
          <cell r="A385">
            <v>20501</v>
          </cell>
          <cell r="B385" t="str">
            <v>  教育管理事务</v>
          </cell>
          <cell r="C385">
            <v>4633</v>
          </cell>
          <cell r="D385">
            <v>4633</v>
          </cell>
        </row>
        <row r="386">
          <cell r="A386">
            <v>2050101</v>
          </cell>
          <cell r="B386" t="str">
            <v>    行政运行</v>
          </cell>
          <cell r="C386">
            <v>0</v>
          </cell>
          <cell r="D386">
            <v>0</v>
          </cell>
        </row>
        <row r="387">
          <cell r="A387">
            <v>2050102</v>
          </cell>
          <cell r="B387" t="str">
            <v>    一般行政管理事务</v>
          </cell>
          <cell r="C387">
            <v>4456</v>
          </cell>
          <cell r="D387">
            <v>4456</v>
          </cell>
        </row>
        <row r="388">
          <cell r="A388">
            <v>2050103</v>
          </cell>
          <cell r="B388" t="str">
            <v>    机关服务</v>
          </cell>
          <cell r="C388">
            <v>0</v>
          </cell>
          <cell r="D388">
            <v>0</v>
          </cell>
        </row>
        <row r="389">
          <cell r="A389">
            <v>2050199</v>
          </cell>
          <cell r="B389" t="str">
            <v>    其他教育管理事务支出</v>
          </cell>
          <cell r="C389">
            <v>177</v>
          </cell>
          <cell r="D389">
            <v>177</v>
          </cell>
        </row>
        <row r="390">
          <cell r="A390">
            <v>20502</v>
          </cell>
          <cell r="B390" t="str">
            <v>  普通教育</v>
          </cell>
          <cell r="C390">
            <v>67636</v>
          </cell>
          <cell r="D390">
            <v>67636</v>
          </cell>
        </row>
        <row r="391">
          <cell r="A391">
            <v>2050201</v>
          </cell>
          <cell r="B391" t="str">
            <v>    学前教育</v>
          </cell>
          <cell r="C391">
            <v>9790</v>
          </cell>
          <cell r="D391">
            <v>9790</v>
          </cell>
        </row>
        <row r="392">
          <cell r="A392">
            <v>2050202</v>
          </cell>
          <cell r="B392" t="str">
            <v>    小学教育</v>
          </cell>
          <cell r="C392">
            <v>24454</v>
          </cell>
          <cell r="D392">
            <v>24454</v>
          </cell>
        </row>
        <row r="393">
          <cell r="A393">
            <v>2050203</v>
          </cell>
          <cell r="B393" t="str">
            <v>    初中教育</v>
          </cell>
          <cell r="C393">
            <v>22147</v>
          </cell>
          <cell r="D393">
            <v>22147</v>
          </cell>
        </row>
        <row r="394">
          <cell r="A394">
            <v>2050204</v>
          </cell>
          <cell r="B394" t="str">
            <v>    高中教育</v>
          </cell>
          <cell r="C394">
            <v>11170</v>
          </cell>
          <cell r="D394">
            <v>11170</v>
          </cell>
        </row>
        <row r="395">
          <cell r="A395">
            <v>2050205</v>
          </cell>
          <cell r="B395" t="str">
            <v>    高等教育</v>
          </cell>
          <cell r="C395">
            <v>0</v>
          </cell>
          <cell r="D395">
            <v>0</v>
          </cell>
        </row>
        <row r="396">
          <cell r="A396">
            <v>2050299</v>
          </cell>
          <cell r="B396" t="str">
            <v>    其他普通教育支出</v>
          </cell>
          <cell r="C396">
            <v>75</v>
          </cell>
          <cell r="D396">
            <v>75</v>
          </cell>
        </row>
        <row r="397">
          <cell r="A397">
            <v>20503</v>
          </cell>
          <cell r="B397" t="str">
            <v>  职业教育</v>
          </cell>
          <cell r="C397">
            <v>5361</v>
          </cell>
          <cell r="D397">
            <v>5361</v>
          </cell>
        </row>
        <row r="398">
          <cell r="A398">
            <v>2050301</v>
          </cell>
          <cell r="B398" t="str">
            <v>    初等职业教育</v>
          </cell>
          <cell r="C398">
            <v>0</v>
          </cell>
          <cell r="D398">
            <v>0</v>
          </cell>
        </row>
        <row r="399">
          <cell r="A399">
            <v>2050302</v>
          </cell>
          <cell r="B399" t="str">
            <v>    中等职业教育</v>
          </cell>
          <cell r="C399">
            <v>3739</v>
          </cell>
          <cell r="D399">
            <v>3739</v>
          </cell>
        </row>
        <row r="400">
          <cell r="A400">
            <v>2050303</v>
          </cell>
          <cell r="B400" t="str">
            <v>    技校教育</v>
          </cell>
          <cell r="C400">
            <v>0</v>
          </cell>
          <cell r="D400">
            <v>0</v>
          </cell>
        </row>
        <row r="401">
          <cell r="A401">
            <v>2050305</v>
          </cell>
          <cell r="B401" t="str">
            <v>    高等职业教育</v>
          </cell>
          <cell r="C401">
            <v>0</v>
          </cell>
          <cell r="D401">
            <v>0</v>
          </cell>
        </row>
        <row r="402">
          <cell r="A402">
            <v>2050399</v>
          </cell>
          <cell r="B402" t="str">
            <v>    其他职业教育支出</v>
          </cell>
          <cell r="C402">
            <v>1622</v>
          </cell>
          <cell r="D402">
            <v>1622</v>
          </cell>
        </row>
        <row r="403">
          <cell r="A403">
            <v>20504</v>
          </cell>
          <cell r="B403" t="str">
            <v>  成人教育</v>
          </cell>
          <cell r="C403">
            <v>0</v>
          </cell>
          <cell r="D403">
            <v>0</v>
          </cell>
        </row>
        <row r="404">
          <cell r="A404">
            <v>2050401</v>
          </cell>
          <cell r="B404" t="str">
            <v>    成人初等教育</v>
          </cell>
          <cell r="C404">
            <v>0</v>
          </cell>
          <cell r="D404">
            <v>0</v>
          </cell>
        </row>
        <row r="405">
          <cell r="A405">
            <v>2050402</v>
          </cell>
          <cell r="B405" t="str">
            <v>    成人中等教育</v>
          </cell>
          <cell r="C405">
            <v>0</v>
          </cell>
          <cell r="D405">
            <v>0</v>
          </cell>
        </row>
        <row r="406">
          <cell r="A406">
            <v>2050403</v>
          </cell>
          <cell r="B406" t="str">
            <v>    成人高等教育</v>
          </cell>
          <cell r="C406">
            <v>0</v>
          </cell>
          <cell r="D406">
            <v>0</v>
          </cell>
        </row>
        <row r="407">
          <cell r="A407">
            <v>2050404</v>
          </cell>
          <cell r="B407" t="str">
            <v>    成人广播电视教育</v>
          </cell>
          <cell r="C407">
            <v>0</v>
          </cell>
          <cell r="D407">
            <v>0</v>
          </cell>
        </row>
        <row r="408">
          <cell r="A408">
            <v>2050499</v>
          </cell>
          <cell r="B408" t="str">
            <v>    其他成人教育支出</v>
          </cell>
          <cell r="C408">
            <v>0</v>
          </cell>
          <cell r="D408">
            <v>0</v>
          </cell>
        </row>
        <row r="409">
          <cell r="A409">
            <v>20505</v>
          </cell>
          <cell r="B409" t="str">
            <v>  广播电视教育</v>
          </cell>
          <cell r="C409">
            <v>0</v>
          </cell>
          <cell r="D409">
            <v>0</v>
          </cell>
        </row>
        <row r="410">
          <cell r="A410">
            <v>2050501</v>
          </cell>
          <cell r="B410" t="str">
            <v>    广播电视学校</v>
          </cell>
          <cell r="C410">
            <v>0</v>
          </cell>
          <cell r="D410">
            <v>0</v>
          </cell>
        </row>
        <row r="411">
          <cell r="A411">
            <v>2050502</v>
          </cell>
          <cell r="B411" t="str">
            <v>    教育电视台</v>
          </cell>
          <cell r="C411">
            <v>0</v>
          </cell>
          <cell r="D411">
            <v>0</v>
          </cell>
        </row>
        <row r="412">
          <cell r="A412">
            <v>2050599</v>
          </cell>
          <cell r="B412" t="str">
            <v>    其他广播电视教育支出</v>
          </cell>
          <cell r="C412">
            <v>0</v>
          </cell>
          <cell r="D412">
            <v>0</v>
          </cell>
        </row>
        <row r="413">
          <cell r="A413">
            <v>20506</v>
          </cell>
          <cell r="B413" t="str">
            <v>  留学教育</v>
          </cell>
          <cell r="C413">
            <v>0</v>
          </cell>
          <cell r="D413">
            <v>0</v>
          </cell>
        </row>
        <row r="414">
          <cell r="A414">
            <v>2050601</v>
          </cell>
          <cell r="B414" t="str">
            <v>    出国留学教育</v>
          </cell>
          <cell r="C414">
            <v>0</v>
          </cell>
          <cell r="D414">
            <v>0</v>
          </cell>
        </row>
        <row r="415">
          <cell r="A415">
            <v>2050602</v>
          </cell>
          <cell r="B415" t="str">
            <v>    来华留学教育</v>
          </cell>
          <cell r="C415">
            <v>0</v>
          </cell>
          <cell r="D415">
            <v>0</v>
          </cell>
        </row>
        <row r="416">
          <cell r="A416">
            <v>2050699</v>
          </cell>
          <cell r="B416" t="str">
            <v>    其他留学教育支出</v>
          </cell>
          <cell r="C416">
            <v>0</v>
          </cell>
          <cell r="D416">
            <v>0</v>
          </cell>
        </row>
        <row r="417">
          <cell r="A417">
            <v>20507</v>
          </cell>
          <cell r="B417" t="str">
            <v>  特殊教育</v>
          </cell>
          <cell r="C417">
            <v>270</v>
          </cell>
          <cell r="D417">
            <v>270</v>
          </cell>
        </row>
        <row r="418">
          <cell r="A418">
            <v>2050701</v>
          </cell>
          <cell r="B418" t="str">
            <v>    特殊学校教育</v>
          </cell>
          <cell r="C418">
            <v>270</v>
          </cell>
          <cell r="D418">
            <v>270</v>
          </cell>
        </row>
        <row r="419">
          <cell r="A419">
            <v>2050702</v>
          </cell>
          <cell r="B419" t="str">
            <v>    工读学校教育</v>
          </cell>
          <cell r="C419">
            <v>0</v>
          </cell>
          <cell r="D419">
            <v>0</v>
          </cell>
        </row>
        <row r="420">
          <cell r="A420">
            <v>2050799</v>
          </cell>
          <cell r="B420" t="str">
            <v>    其他特殊教育支出</v>
          </cell>
          <cell r="C420">
            <v>0</v>
          </cell>
          <cell r="D420">
            <v>0</v>
          </cell>
        </row>
        <row r="421">
          <cell r="A421">
            <v>20508</v>
          </cell>
          <cell r="B421" t="str">
            <v>  进修及培训</v>
          </cell>
          <cell r="C421">
            <v>682</v>
          </cell>
          <cell r="D421">
            <v>682</v>
          </cell>
        </row>
        <row r="422">
          <cell r="A422">
            <v>2050801</v>
          </cell>
          <cell r="B422" t="str">
            <v>    教师进修</v>
          </cell>
          <cell r="C422">
            <v>0</v>
          </cell>
          <cell r="D422">
            <v>0</v>
          </cell>
        </row>
        <row r="423">
          <cell r="A423">
            <v>2050802</v>
          </cell>
          <cell r="B423" t="str">
            <v>    干部教育</v>
          </cell>
          <cell r="C423">
            <v>295</v>
          </cell>
          <cell r="D423">
            <v>295</v>
          </cell>
        </row>
        <row r="424">
          <cell r="A424">
            <v>2050803</v>
          </cell>
          <cell r="B424" t="str">
            <v>    培训支出</v>
          </cell>
          <cell r="C424">
            <v>0</v>
          </cell>
          <cell r="D424">
            <v>0</v>
          </cell>
        </row>
        <row r="425">
          <cell r="A425">
            <v>2050804</v>
          </cell>
          <cell r="B425" t="str">
            <v>    退役士兵能力提升</v>
          </cell>
          <cell r="C425">
            <v>0</v>
          </cell>
          <cell r="D425">
            <v>0</v>
          </cell>
        </row>
        <row r="426">
          <cell r="A426">
            <v>2050899</v>
          </cell>
          <cell r="B426" t="str">
            <v>    其他进修及培训</v>
          </cell>
          <cell r="C426">
            <v>387</v>
          </cell>
          <cell r="D426">
            <v>387</v>
          </cell>
        </row>
        <row r="427">
          <cell r="A427">
            <v>20509</v>
          </cell>
          <cell r="B427" t="str">
            <v>  教育费附加安排的支出</v>
          </cell>
          <cell r="C427">
            <v>4058</v>
          </cell>
          <cell r="D427">
            <v>4058</v>
          </cell>
        </row>
        <row r="428">
          <cell r="A428">
            <v>2050901</v>
          </cell>
          <cell r="B428" t="str">
            <v>    农村中小学校舍建设</v>
          </cell>
          <cell r="C428">
            <v>106</v>
          </cell>
          <cell r="D428">
            <v>106</v>
          </cell>
        </row>
        <row r="429">
          <cell r="A429">
            <v>2050902</v>
          </cell>
          <cell r="B429" t="str">
            <v>    农村中小学教学设施</v>
          </cell>
          <cell r="C429">
            <v>0</v>
          </cell>
          <cell r="D429">
            <v>0</v>
          </cell>
        </row>
        <row r="430">
          <cell r="A430">
            <v>2050903</v>
          </cell>
          <cell r="B430" t="str">
            <v>    城市中小学校舍建设</v>
          </cell>
          <cell r="C430">
            <v>1132</v>
          </cell>
          <cell r="D430">
            <v>1132</v>
          </cell>
        </row>
        <row r="431">
          <cell r="A431">
            <v>2050904</v>
          </cell>
          <cell r="B431" t="str">
            <v>    城市中小学教学设施</v>
          </cell>
          <cell r="C431">
            <v>2128</v>
          </cell>
          <cell r="D431">
            <v>2128</v>
          </cell>
        </row>
        <row r="432">
          <cell r="A432">
            <v>2050905</v>
          </cell>
          <cell r="B432" t="str">
            <v>    中等职业学校教学设施</v>
          </cell>
          <cell r="C432">
            <v>0</v>
          </cell>
          <cell r="D432">
            <v>0</v>
          </cell>
        </row>
        <row r="433">
          <cell r="A433">
            <v>2050999</v>
          </cell>
          <cell r="B433" t="str">
            <v>    其他教育费附加安排的支出</v>
          </cell>
          <cell r="C433">
            <v>692</v>
          </cell>
          <cell r="D433">
            <v>692</v>
          </cell>
        </row>
        <row r="434">
          <cell r="A434">
            <v>20599</v>
          </cell>
          <cell r="B434" t="str">
            <v>  其他教育支出(款)</v>
          </cell>
          <cell r="C434">
            <v>0</v>
          </cell>
          <cell r="D434">
            <v>0</v>
          </cell>
        </row>
        <row r="435">
          <cell r="A435">
            <v>2059999</v>
          </cell>
          <cell r="B435" t="str">
            <v>    其他教育支出(项)</v>
          </cell>
          <cell r="C435">
            <v>0</v>
          </cell>
          <cell r="D435">
            <v>0</v>
          </cell>
        </row>
        <row r="436">
          <cell r="A436">
            <v>206</v>
          </cell>
          <cell r="B436" t="str">
            <v>科学技术支出</v>
          </cell>
          <cell r="C436">
            <v>15403</v>
          </cell>
          <cell r="D436">
            <v>15403</v>
          </cell>
        </row>
        <row r="437">
          <cell r="A437">
            <v>20601</v>
          </cell>
          <cell r="B437" t="str">
            <v>  科学技术管理事务</v>
          </cell>
          <cell r="C437">
            <v>92</v>
          </cell>
          <cell r="D437">
            <v>92</v>
          </cell>
        </row>
        <row r="438">
          <cell r="A438">
            <v>2060101</v>
          </cell>
          <cell r="B438" t="str">
            <v>    行政运行</v>
          </cell>
          <cell r="C438">
            <v>0</v>
          </cell>
          <cell r="D438">
            <v>0</v>
          </cell>
        </row>
        <row r="439">
          <cell r="A439">
            <v>2060102</v>
          </cell>
          <cell r="B439" t="str">
            <v>    一般行政管理事务</v>
          </cell>
          <cell r="C439">
            <v>37</v>
          </cell>
          <cell r="D439">
            <v>37</v>
          </cell>
        </row>
        <row r="440">
          <cell r="A440">
            <v>2060103</v>
          </cell>
          <cell r="B440" t="str">
            <v>    机关服务</v>
          </cell>
          <cell r="C440">
            <v>0</v>
          </cell>
          <cell r="D440">
            <v>0</v>
          </cell>
        </row>
        <row r="441">
          <cell r="A441">
            <v>2060199</v>
          </cell>
          <cell r="B441" t="str">
            <v>    其他科学技术管理事务支出</v>
          </cell>
          <cell r="C441">
            <v>55</v>
          </cell>
          <cell r="D441">
            <v>55</v>
          </cell>
        </row>
        <row r="442">
          <cell r="A442">
            <v>20602</v>
          </cell>
          <cell r="B442" t="str">
            <v>  基础研究</v>
          </cell>
          <cell r="C442">
            <v>80</v>
          </cell>
          <cell r="D442">
            <v>80</v>
          </cell>
        </row>
        <row r="443">
          <cell r="A443">
            <v>2060201</v>
          </cell>
          <cell r="B443" t="str">
            <v>    机构运行</v>
          </cell>
          <cell r="C443">
            <v>0</v>
          </cell>
          <cell r="D443">
            <v>0</v>
          </cell>
        </row>
        <row r="444">
          <cell r="A444">
            <v>2060203</v>
          </cell>
          <cell r="B444" t="str">
            <v>    自然科学基金</v>
          </cell>
          <cell r="C444">
            <v>0</v>
          </cell>
          <cell r="D444">
            <v>0</v>
          </cell>
        </row>
        <row r="445">
          <cell r="A445">
            <v>2060204</v>
          </cell>
          <cell r="B445" t="str">
            <v>    实验室及相关设施</v>
          </cell>
          <cell r="C445">
            <v>0</v>
          </cell>
          <cell r="D445">
            <v>0</v>
          </cell>
        </row>
        <row r="446">
          <cell r="A446">
            <v>2060205</v>
          </cell>
          <cell r="B446" t="str">
            <v>    重大科学工程</v>
          </cell>
          <cell r="C446">
            <v>0</v>
          </cell>
          <cell r="D446">
            <v>0</v>
          </cell>
        </row>
        <row r="447">
          <cell r="A447">
            <v>2060206</v>
          </cell>
          <cell r="B447" t="str">
            <v>    专项基础科研</v>
          </cell>
          <cell r="C447">
            <v>0</v>
          </cell>
          <cell r="D447">
            <v>0</v>
          </cell>
        </row>
        <row r="448">
          <cell r="A448">
            <v>2060207</v>
          </cell>
          <cell r="B448" t="str">
            <v>    专项技术基础</v>
          </cell>
          <cell r="C448">
            <v>0</v>
          </cell>
          <cell r="D448">
            <v>0</v>
          </cell>
        </row>
        <row r="449">
          <cell r="A449">
            <v>2060208</v>
          </cell>
          <cell r="B449" t="str">
            <v>    科技人才队伍建设</v>
          </cell>
          <cell r="C449">
            <v>0</v>
          </cell>
          <cell r="D449">
            <v>0</v>
          </cell>
        </row>
        <row r="450">
          <cell r="A450">
            <v>2060299</v>
          </cell>
          <cell r="B450" t="str">
            <v>    其他基础研究支出</v>
          </cell>
          <cell r="C450">
            <v>80</v>
          </cell>
          <cell r="D450">
            <v>80</v>
          </cell>
        </row>
        <row r="451">
          <cell r="A451">
            <v>20603</v>
          </cell>
          <cell r="B451" t="str">
            <v>  应用研究</v>
          </cell>
          <cell r="C451">
            <v>0</v>
          </cell>
          <cell r="D451">
            <v>0</v>
          </cell>
        </row>
        <row r="452">
          <cell r="A452">
            <v>2060301</v>
          </cell>
          <cell r="B452" t="str">
            <v>    机构运行</v>
          </cell>
          <cell r="C452">
            <v>0</v>
          </cell>
          <cell r="D452">
            <v>0</v>
          </cell>
        </row>
        <row r="453">
          <cell r="A453">
            <v>2060302</v>
          </cell>
          <cell r="B453" t="str">
            <v>    社会公益研究</v>
          </cell>
          <cell r="C453">
            <v>0</v>
          </cell>
          <cell r="D453">
            <v>0</v>
          </cell>
        </row>
        <row r="454">
          <cell r="A454">
            <v>2060303</v>
          </cell>
          <cell r="B454" t="str">
            <v>    高技术研究</v>
          </cell>
          <cell r="C454">
            <v>0</v>
          </cell>
          <cell r="D454">
            <v>0</v>
          </cell>
        </row>
        <row r="455">
          <cell r="A455">
            <v>2060304</v>
          </cell>
          <cell r="B455" t="str">
            <v>    专项科研试制</v>
          </cell>
          <cell r="C455">
            <v>0</v>
          </cell>
          <cell r="D455">
            <v>0</v>
          </cell>
        </row>
        <row r="456">
          <cell r="A456">
            <v>2060399</v>
          </cell>
          <cell r="B456" t="str">
            <v>    其他应用研究支出</v>
          </cell>
          <cell r="C456">
            <v>0</v>
          </cell>
          <cell r="D456">
            <v>0</v>
          </cell>
        </row>
        <row r="457">
          <cell r="A457">
            <v>20604</v>
          </cell>
          <cell r="B457" t="str">
            <v>  技术研究与开发</v>
          </cell>
          <cell r="C457">
            <v>14490</v>
          </cell>
          <cell r="D457">
            <v>14490</v>
          </cell>
        </row>
        <row r="458">
          <cell r="A458">
            <v>2060401</v>
          </cell>
          <cell r="B458" t="str">
            <v>    机构运行</v>
          </cell>
          <cell r="C458">
            <v>0</v>
          </cell>
          <cell r="D458">
            <v>0</v>
          </cell>
        </row>
        <row r="459">
          <cell r="A459">
            <v>2060404</v>
          </cell>
          <cell r="B459" t="str">
            <v>    科技成果转化与扩散</v>
          </cell>
          <cell r="C459">
            <v>14490</v>
          </cell>
          <cell r="D459">
            <v>14490</v>
          </cell>
        </row>
        <row r="460">
          <cell r="A460">
            <v>2060405</v>
          </cell>
          <cell r="B460" t="str">
            <v>    共性技术研究与开发</v>
          </cell>
          <cell r="C460">
            <v>0</v>
          </cell>
          <cell r="D460">
            <v>0</v>
          </cell>
        </row>
        <row r="461">
          <cell r="A461">
            <v>2060499</v>
          </cell>
          <cell r="B461" t="str">
            <v>    其他技术研究与开发支出</v>
          </cell>
          <cell r="C461">
            <v>0</v>
          </cell>
          <cell r="D461">
            <v>0</v>
          </cell>
        </row>
        <row r="462">
          <cell r="A462">
            <v>20605</v>
          </cell>
          <cell r="B462" t="str">
            <v>  科技条件与服务</v>
          </cell>
          <cell r="C462">
            <v>0</v>
          </cell>
          <cell r="D462">
            <v>0</v>
          </cell>
        </row>
        <row r="463">
          <cell r="A463">
            <v>2060501</v>
          </cell>
          <cell r="B463" t="str">
            <v>    机构运行</v>
          </cell>
          <cell r="C463">
            <v>0</v>
          </cell>
          <cell r="D463">
            <v>0</v>
          </cell>
        </row>
        <row r="464">
          <cell r="A464">
            <v>2060502</v>
          </cell>
          <cell r="B464" t="str">
            <v>    技术创新服务体系</v>
          </cell>
          <cell r="C464">
            <v>0</v>
          </cell>
          <cell r="D464">
            <v>0</v>
          </cell>
        </row>
        <row r="465">
          <cell r="A465">
            <v>2060503</v>
          </cell>
          <cell r="B465" t="str">
            <v>    科技条件专项</v>
          </cell>
          <cell r="C465">
            <v>0</v>
          </cell>
          <cell r="D465">
            <v>0</v>
          </cell>
        </row>
        <row r="466">
          <cell r="A466">
            <v>2060599</v>
          </cell>
          <cell r="B466" t="str">
            <v>    其他科技条件与服务支出</v>
          </cell>
          <cell r="C466">
            <v>0</v>
          </cell>
          <cell r="D466">
            <v>0</v>
          </cell>
        </row>
        <row r="467">
          <cell r="A467">
            <v>20606</v>
          </cell>
          <cell r="B467" t="str">
            <v>  社会科学</v>
          </cell>
          <cell r="C467">
            <v>103</v>
          </cell>
          <cell r="D467">
            <v>103</v>
          </cell>
        </row>
        <row r="468">
          <cell r="A468">
            <v>2060601</v>
          </cell>
          <cell r="B468" t="str">
            <v>    社会科学研究机构</v>
          </cell>
          <cell r="C468">
            <v>99</v>
          </cell>
          <cell r="D468">
            <v>99</v>
          </cell>
        </row>
        <row r="469">
          <cell r="A469">
            <v>2060602</v>
          </cell>
          <cell r="B469" t="str">
            <v>    社会科学研究</v>
          </cell>
          <cell r="C469">
            <v>0</v>
          </cell>
          <cell r="D469">
            <v>0</v>
          </cell>
        </row>
        <row r="470">
          <cell r="A470">
            <v>2060603</v>
          </cell>
          <cell r="B470" t="str">
            <v>    社科基金支出</v>
          </cell>
          <cell r="C470">
            <v>0</v>
          </cell>
          <cell r="D470">
            <v>0</v>
          </cell>
        </row>
        <row r="471">
          <cell r="A471">
            <v>2060699</v>
          </cell>
          <cell r="B471" t="str">
            <v>    其他社会科学支出</v>
          </cell>
          <cell r="C471">
            <v>4</v>
          </cell>
          <cell r="D471">
            <v>4</v>
          </cell>
        </row>
        <row r="472">
          <cell r="A472">
            <v>20607</v>
          </cell>
          <cell r="B472" t="str">
            <v>  科学技术普及</v>
          </cell>
          <cell r="C472">
            <v>74</v>
          </cell>
          <cell r="D472">
            <v>74</v>
          </cell>
        </row>
        <row r="473">
          <cell r="A473">
            <v>2060701</v>
          </cell>
          <cell r="B473" t="str">
            <v>    机构运行</v>
          </cell>
          <cell r="C473">
            <v>3</v>
          </cell>
          <cell r="D473">
            <v>3</v>
          </cell>
        </row>
        <row r="474">
          <cell r="A474">
            <v>2060702</v>
          </cell>
          <cell r="B474" t="str">
            <v>    科普活动</v>
          </cell>
          <cell r="C474">
            <v>71</v>
          </cell>
          <cell r="D474">
            <v>71</v>
          </cell>
        </row>
        <row r="475">
          <cell r="A475">
            <v>2060703</v>
          </cell>
          <cell r="B475" t="str">
            <v>    青少年科技活动</v>
          </cell>
          <cell r="C475">
            <v>0</v>
          </cell>
          <cell r="D475">
            <v>0</v>
          </cell>
        </row>
        <row r="476">
          <cell r="A476">
            <v>2060704</v>
          </cell>
          <cell r="B476" t="str">
            <v>    学术交流活动</v>
          </cell>
          <cell r="C476">
            <v>0</v>
          </cell>
          <cell r="D476">
            <v>0</v>
          </cell>
        </row>
        <row r="477">
          <cell r="A477">
            <v>2060705</v>
          </cell>
          <cell r="B477" t="str">
            <v>    科技馆站</v>
          </cell>
          <cell r="C477">
            <v>0</v>
          </cell>
          <cell r="D477">
            <v>0</v>
          </cell>
        </row>
        <row r="478">
          <cell r="A478">
            <v>2060799</v>
          </cell>
          <cell r="B478" t="str">
            <v>    其他科学技术普及支出</v>
          </cell>
          <cell r="C478">
            <v>0</v>
          </cell>
          <cell r="D478">
            <v>0</v>
          </cell>
        </row>
        <row r="479">
          <cell r="A479">
            <v>20608</v>
          </cell>
          <cell r="B479" t="str">
            <v>  科技交流与合作</v>
          </cell>
          <cell r="C479">
            <v>0</v>
          </cell>
          <cell r="D479">
            <v>0</v>
          </cell>
        </row>
        <row r="480">
          <cell r="A480">
            <v>2060801</v>
          </cell>
          <cell r="B480" t="str">
            <v>    国际交流与合作</v>
          </cell>
          <cell r="C480">
            <v>0</v>
          </cell>
          <cell r="D480">
            <v>0</v>
          </cell>
        </row>
        <row r="481">
          <cell r="A481">
            <v>2060802</v>
          </cell>
          <cell r="B481" t="str">
            <v>    重大科技合作项目</v>
          </cell>
          <cell r="C481">
            <v>0</v>
          </cell>
          <cell r="D481">
            <v>0</v>
          </cell>
        </row>
        <row r="482">
          <cell r="A482">
            <v>2060899</v>
          </cell>
          <cell r="B482" t="str">
            <v>    其他科技交流与合作支出</v>
          </cell>
          <cell r="C482">
            <v>0</v>
          </cell>
          <cell r="D482">
            <v>0</v>
          </cell>
        </row>
        <row r="483">
          <cell r="A483">
            <v>20609</v>
          </cell>
          <cell r="B483" t="str">
            <v>  科技重大项目</v>
          </cell>
          <cell r="C483">
            <v>0</v>
          </cell>
          <cell r="D483">
            <v>0</v>
          </cell>
        </row>
        <row r="484">
          <cell r="A484">
            <v>2060901</v>
          </cell>
          <cell r="B484" t="str">
            <v>    科技重大专项</v>
          </cell>
          <cell r="C484">
            <v>0</v>
          </cell>
          <cell r="D484">
            <v>0</v>
          </cell>
        </row>
        <row r="485">
          <cell r="A485">
            <v>2060902</v>
          </cell>
          <cell r="B485" t="str">
            <v>    重点研发计划</v>
          </cell>
          <cell r="C485">
            <v>0</v>
          </cell>
          <cell r="D485">
            <v>0</v>
          </cell>
        </row>
        <row r="486">
          <cell r="A486">
            <v>2060999</v>
          </cell>
          <cell r="B486" t="str">
            <v>    其他科技重大项目</v>
          </cell>
          <cell r="C486">
            <v>0</v>
          </cell>
          <cell r="D486">
            <v>0</v>
          </cell>
        </row>
        <row r="487">
          <cell r="A487">
            <v>20699</v>
          </cell>
          <cell r="B487" t="str">
            <v>  其他科学技术支出(款)</v>
          </cell>
          <cell r="C487">
            <v>564</v>
          </cell>
          <cell r="D487">
            <v>564</v>
          </cell>
        </row>
        <row r="488">
          <cell r="A488">
            <v>2069901</v>
          </cell>
          <cell r="B488" t="str">
            <v>    科技奖励</v>
          </cell>
          <cell r="C488">
            <v>564</v>
          </cell>
          <cell r="D488">
            <v>564</v>
          </cell>
        </row>
        <row r="489">
          <cell r="A489">
            <v>2069902</v>
          </cell>
          <cell r="B489" t="str">
            <v>    核应急</v>
          </cell>
          <cell r="C489">
            <v>0</v>
          </cell>
          <cell r="D489">
            <v>0</v>
          </cell>
        </row>
        <row r="490">
          <cell r="A490">
            <v>2069903</v>
          </cell>
          <cell r="B490" t="str">
            <v>    转制科研机构</v>
          </cell>
          <cell r="C490">
            <v>0</v>
          </cell>
          <cell r="D490">
            <v>0</v>
          </cell>
        </row>
        <row r="491">
          <cell r="A491">
            <v>2069999</v>
          </cell>
          <cell r="B491" t="str">
            <v>    其他科学技术支出(项)</v>
          </cell>
          <cell r="C491">
            <v>0</v>
          </cell>
          <cell r="D491">
            <v>0</v>
          </cell>
        </row>
        <row r="492">
          <cell r="A492">
            <v>207</v>
          </cell>
          <cell r="B492" t="str">
            <v>文化旅游体育与传媒支出</v>
          </cell>
          <cell r="C492">
            <v>7317</v>
          </cell>
          <cell r="D492">
            <v>7317</v>
          </cell>
        </row>
        <row r="493">
          <cell r="A493">
            <v>20701</v>
          </cell>
          <cell r="B493" t="str">
            <v>  文化和旅游</v>
          </cell>
          <cell r="C493">
            <v>4174</v>
          </cell>
          <cell r="D493">
            <v>4174</v>
          </cell>
        </row>
        <row r="494">
          <cell r="A494">
            <v>2070101</v>
          </cell>
          <cell r="B494" t="str">
            <v>    行政运行</v>
          </cell>
          <cell r="C494">
            <v>5</v>
          </cell>
          <cell r="D494">
            <v>5</v>
          </cell>
        </row>
        <row r="495">
          <cell r="A495">
            <v>2070102</v>
          </cell>
          <cell r="B495" t="str">
            <v>    一般行政管理事务</v>
          </cell>
          <cell r="C495">
            <v>1187</v>
          </cell>
          <cell r="D495">
            <v>1187</v>
          </cell>
        </row>
        <row r="496">
          <cell r="A496">
            <v>2070103</v>
          </cell>
          <cell r="B496" t="str">
            <v>    机关服务</v>
          </cell>
          <cell r="C496">
            <v>0</v>
          </cell>
          <cell r="D496">
            <v>0</v>
          </cell>
        </row>
        <row r="497">
          <cell r="A497">
            <v>2070104</v>
          </cell>
          <cell r="B497" t="str">
            <v>    图书馆</v>
          </cell>
          <cell r="C497">
            <v>84</v>
          </cell>
          <cell r="D497">
            <v>84</v>
          </cell>
        </row>
        <row r="498">
          <cell r="A498">
            <v>2070105</v>
          </cell>
          <cell r="B498" t="str">
            <v>    文化展示及纪念机构</v>
          </cell>
          <cell r="C498">
            <v>10</v>
          </cell>
          <cell r="D498">
            <v>10</v>
          </cell>
        </row>
        <row r="499">
          <cell r="A499">
            <v>2070106</v>
          </cell>
          <cell r="B499" t="str">
            <v>    艺术表演场所</v>
          </cell>
          <cell r="C499">
            <v>15</v>
          </cell>
          <cell r="D499">
            <v>15</v>
          </cell>
        </row>
        <row r="500">
          <cell r="A500">
            <v>2070107</v>
          </cell>
          <cell r="B500" t="str">
            <v>    艺术表演团体</v>
          </cell>
          <cell r="C500">
            <v>0</v>
          </cell>
          <cell r="D500">
            <v>0</v>
          </cell>
        </row>
        <row r="501">
          <cell r="A501">
            <v>2070108</v>
          </cell>
          <cell r="B501" t="str">
            <v>    文化活动</v>
          </cell>
          <cell r="C501">
            <v>284</v>
          </cell>
          <cell r="D501">
            <v>284</v>
          </cell>
        </row>
        <row r="502">
          <cell r="A502">
            <v>2070109</v>
          </cell>
          <cell r="B502" t="str">
            <v>    群众文化</v>
          </cell>
          <cell r="C502">
            <v>1</v>
          </cell>
          <cell r="D502">
            <v>1</v>
          </cell>
        </row>
        <row r="503">
          <cell r="A503">
            <v>2070110</v>
          </cell>
          <cell r="B503" t="str">
            <v>    文化和旅游交流与合作</v>
          </cell>
          <cell r="C503">
            <v>392</v>
          </cell>
          <cell r="D503">
            <v>392</v>
          </cell>
        </row>
        <row r="504">
          <cell r="A504">
            <v>2070111</v>
          </cell>
          <cell r="B504" t="str">
            <v>    文化创作与保护</v>
          </cell>
          <cell r="C504">
            <v>116</v>
          </cell>
          <cell r="D504">
            <v>116</v>
          </cell>
        </row>
        <row r="505">
          <cell r="A505">
            <v>2070112</v>
          </cell>
          <cell r="B505" t="str">
            <v>    文化和旅游市场管理</v>
          </cell>
          <cell r="C505">
            <v>0</v>
          </cell>
          <cell r="D505">
            <v>0</v>
          </cell>
        </row>
        <row r="506">
          <cell r="A506">
            <v>2070113</v>
          </cell>
          <cell r="B506" t="str">
            <v>    旅游宣传</v>
          </cell>
          <cell r="C506">
            <v>1502</v>
          </cell>
          <cell r="D506">
            <v>1502</v>
          </cell>
        </row>
        <row r="507">
          <cell r="A507">
            <v>2070114</v>
          </cell>
          <cell r="B507" t="str">
            <v>    文化和旅游管理事务</v>
          </cell>
          <cell r="C507">
            <v>310</v>
          </cell>
          <cell r="D507">
            <v>310</v>
          </cell>
        </row>
        <row r="508">
          <cell r="A508">
            <v>2070199</v>
          </cell>
          <cell r="B508" t="str">
            <v>    其他文化和旅游支出</v>
          </cell>
          <cell r="C508">
            <v>268</v>
          </cell>
          <cell r="D508">
            <v>268</v>
          </cell>
        </row>
        <row r="509">
          <cell r="A509">
            <v>20702</v>
          </cell>
          <cell r="B509" t="str">
            <v>  文物</v>
          </cell>
          <cell r="C509">
            <v>1539</v>
          </cell>
          <cell r="D509">
            <v>1539</v>
          </cell>
        </row>
        <row r="510">
          <cell r="A510">
            <v>2070201</v>
          </cell>
          <cell r="B510" t="str">
            <v>    行政运行</v>
          </cell>
          <cell r="C510">
            <v>0</v>
          </cell>
          <cell r="D510">
            <v>0</v>
          </cell>
        </row>
        <row r="511">
          <cell r="A511">
            <v>2070202</v>
          </cell>
          <cell r="B511" t="str">
            <v>    一般行政管理事务</v>
          </cell>
          <cell r="C511">
            <v>0</v>
          </cell>
          <cell r="D511">
            <v>0</v>
          </cell>
        </row>
        <row r="512">
          <cell r="A512">
            <v>2070203</v>
          </cell>
          <cell r="B512" t="str">
            <v>    机关服务</v>
          </cell>
          <cell r="C512">
            <v>0</v>
          </cell>
          <cell r="D512">
            <v>0</v>
          </cell>
        </row>
        <row r="513">
          <cell r="A513">
            <v>2070204</v>
          </cell>
          <cell r="B513" t="str">
            <v>    文物保护</v>
          </cell>
          <cell r="C513">
            <v>1479</v>
          </cell>
          <cell r="D513">
            <v>1479</v>
          </cell>
        </row>
        <row r="514">
          <cell r="A514">
            <v>2070205</v>
          </cell>
          <cell r="B514" t="str">
            <v>    博物馆</v>
          </cell>
          <cell r="C514">
            <v>36</v>
          </cell>
          <cell r="D514">
            <v>36</v>
          </cell>
        </row>
        <row r="515">
          <cell r="A515">
            <v>2070206</v>
          </cell>
          <cell r="B515" t="str">
            <v>    历史名城与古迹</v>
          </cell>
          <cell r="C515">
            <v>24</v>
          </cell>
          <cell r="D515">
            <v>24</v>
          </cell>
        </row>
        <row r="516">
          <cell r="A516">
            <v>2070299</v>
          </cell>
          <cell r="B516" t="str">
            <v>    其他文物支出</v>
          </cell>
          <cell r="C516">
            <v>0</v>
          </cell>
          <cell r="D516">
            <v>0</v>
          </cell>
        </row>
        <row r="517">
          <cell r="A517">
            <v>20703</v>
          </cell>
          <cell r="B517" t="str">
            <v>  体育</v>
          </cell>
          <cell r="C517">
            <v>1</v>
          </cell>
          <cell r="D517">
            <v>1</v>
          </cell>
        </row>
        <row r="518">
          <cell r="A518">
            <v>2070301</v>
          </cell>
          <cell r="B518" t="str">
            <v>    行政运行</v>
          </cell>
          <cell r="C518">
            <v>0</v>
          </cell>
          <cell r="D518">
            <v>0</v>
          </cell>
        </row>
        <row r="519">
          <cell r="A519">
            <v>2070302</v>
          </cell>
          <cell r="B519" t="str">
            <v>    一般行政管理事务</v>
          </cell>
          <cell r="C519">
            <v>0</v>
          </cell>
          <cell r="D519">
            <v>0</v>
          </cell>
        </row>
        <row r="520">
          <cell r="A520">
            <v>2070303</v>
          </cell>
          <cell r="B520" t="str">
            <v>    机关服务</v>
          </cell>
          <cell r="C520">
            <v>0</v>
          </cell>
          <cell r="D520">
            <v>0</v>
          </cell>
        </row>
        <row r="521">
          <cell r="A521">
            <v>2070304</v>
          </cell>
          <cell r="B521" t="str">
            <v>    运动项目管理</v>
          </cell>
          <cell r="C521">
            <v>0</v>
          </cell>
          <cell r="D521">
            <v>0</v>
          </cell>
        </row>
        <row r="522">
          <cell r="A522">
            <v>2070305</v>
          </cell>
          <cell r="B522" t="str">
            <v>    体育竞赛</v>
          </cell>
          <cell r="C522">
            <v>0</v>
          </cell>
          <cell r="D522">
            <v>0</v>
          </cell>
        </row>
        <row r="523">
          <cell r="A523">
            <v>2070306</v>
          </cell>
          <cell r="B523" t="str">
            <v>    体育训练</v>
          </cell>
          <cell r="C523">
            <v>0</v>
          </cell>
          <cell r="D523">
            <v>0</v>
          </cell>
        </row>
        <row r="524">
          <cell r="A524">
            <v>2070307</v>
          </cell>
          <cell r="B524" t="str">
            <v>    体育场馆</v>
          </cell>
          <cell r="C524">
            <v>1</v>
          </cell>
          <cell r="D524">
            <v>1</v>
          </cell>
        </row>
        <row r="525">
          <cell r="A525">
            <v>2070308</v>
          </cell>
          <cell r="B525" t="str">
            <v>    群众体育</v>
          </cell>
          <cell r="C525">
            <v>0</v>
          </cell>
          <cell r="D525">
            <v>0</v>
          </cell>
        </row>
        <row r="526">
          <cell r="A526">
            <v>2070309</v>
          </cell>
          <cell r="B526" t="str">
            <v>    体育交流与合作</v>
          </cell>
          <cell r="C526">
            <v>0</v>
          </cell>
          <cell r="D526">
            <v>0</v>
          </cell>
        </row>
        <row r="527">
          <cell r="A527">
            <v>2070399</v>
          </cell>
          <cell r="B527" t="str">
            <v>    其他体育支出</v>
          </cell>
          <cell r="C527">
            <v>0</v>
          </cell>
          <cell r="D527">
            <v>0</v>
          </cell>
        </row>
        <row r="528">
          <cell r="A528">
            <v>20706</v>
          </cell>
          <cell r="B528" t="str">
            <v>  新闻出版电影</v>
          </cell>
          <cell r="C528">
            <v>0</v>
          </cell>
          <cell r="D528">
            <v>0</v>
          </cell>
        </row>
        <row r="529">
          <cell r="A529">
            <v>2070601</v>
          </cell>
          <cell r="B529" t="str">
            <v>    行政运行</v>
          </cell>
          <cell r="C529">
            <v>0</v>
          </cell>
          <cell r="D529">
            <v>0</v>
          </cell>
        </row>
        <row r="530">
          <cell r="A530">
            <v>2070602</v>
          </cell>
          <cell r="B530" t="str">
            <v>    一般行政管理事务</v>
          </cell>
          <cell r="C530">
            <v>0</v>
          </cell>
          <cell r="D530">
            <v>0</v>
          </cell>
        </row>
        <row r="531">
          <cell r="A531">
            <v>2070603</v>
          </cell>
          <cell r="B531" t="str">
            <v>    机关服务</v>
          </cell>
          <cell r="C531">
            <v>0</v>
          </cell>
          <cell r="D531">
            <v>0</v>
          </cell>
        </row>
        <row r="532">
          <cell r="A532">
            <v>2070604</v>
          </cell>
          <cell r="B532" t="str">
            <v>    新闻通讯</v>
          </cell>
          <cell r="C532">
            <v>0</v>
          </cell>
          <cell r="D532">
            <v>0</v>
          </cell>
        </row>
        <row r="533">
          <cell r="A533">
            <v>2070605</v>
          </cell>
          <cell r="B533" t="str">
            <v>    出版发行</v>
          </cell>
          <cell r="C533">
            <v>0</v>
          </cell>
          <cell r="D533">
            <v>0</v>
          </cell>
        </row>
        <row r="534">
          <cell r="A534">
            <v>2070606</v>
          </cell>
          <cell r="B534" t="str">
            <v>    版权管理</v>
          </cell>
          <cell r="C534">
            <v>0</v>
          </cell>
          <cell r="D534">
            <v>0</v>
          </cell>
        </row>
        <row r="535">
          <cell r="A535">
            <v>2070607</v>
          </cell>
          <cell r="B535" t="str">
            <v>    电影</v>
          </cell>
          <cell r="C535">
            <v>0</v>
          </cell>
          <cell r="D535">
            <v>0</v>
          </cell>
        </row>
        <row r="536">
          <cell r="A536">
            <v>2070699</v>
          </cell>
          <cell r="B536" t="str">
            <v>    其他新闻出版电影支出</v>
          </cell>
          <cell r="C536">
            <v>0</v>
          </cell>
          <cell r="D536">
            <v>0</v>
          </cell>
        </row>
        <row r="537">
          <cell r="A537">
            <v>20708</v>
          </cell>
          <cell r="B537" t="str">
            <v>  广播电视</v>
          </cell>
          <cell r="C537">
            <v>988</v>
          </cell>
          <cell r="D537">
            <v>988</v>
          </cell>
        </row>
        <row r="538">
          <cell r="A538">
            <v>2070801</v>
          </cell>
          <cell r="B538" t="str">
            <v>    行政运行</v>
          </cell>
          <cell r="C538">
            <v>0</v>
          </cell>
          <cell r="D538">
            <v>0</v>
          </cell>
        </row>
        <row r="539">
          <cell r="A539">
            <v>2070802</v>
          </cell>
          <cell r="B539" t="str">
            <v>    一般行政管理事务</v>
          </cell>
          <cell r="C539">
            <v>951</v>
          </cell>
          <cell r="D539">
            <v>951</v>
          </cell>
        </row>
        <row r="540">
          <cell r="A540">
            <v>2070803</v>
          </cell>
          <cell r="B540" t="str">
            <v>    机关服务</v>
          </cell>
          <cell r="C540">
            <v>0</v>
          </cell>
          <cell r="D540">
            <v>0</v>
          </cell>
        </row>
        <row r="541">
          <cell r="A541">
            <v>2070806</v>
          </cell>
          <cell r="B541" t="str">
            <v>    监测监管</v>
          </cell>
          <cell r="C541">
            <v>0</v>
          </cell>
          <cell r="D541">
            <v>0</v>
          </cell>
        </row>
        <row r="542">
          <cell r="A542">
            <v>2070807</v>
          </cell>
          <cell r="B542" t="str">
            <v>    传输发射</v>
          </cell>
          <cell r="C542">
            <v>0</v>
          </cell>
          <cell r="D542">
            <v>0</v>
          </cell>
        </row>
        <row r="543">
          <cell r="A543">
            <v>2070808</v>
          </cell>
          <cell r="B543" t="str">
            <v>    广播电视事务</v>
          </cell>
          <cell r="C543">
            <v>14</v>
          </cell>
          <cell r="D543">
            <v>14</v>
          </cell>
        </row>
        <row r="544">
          <cell r="A544">
            <v>2070899</v>
          </cell>
          <cell r="B544" t="str">
            <v>    其他广播电视支出</v>
          </cell>
          <cell r="C544">
            <v>23</v>
          </cell>
          <cell r="D544">
            <v>23</v>
          </cell>
        </row>
        <row r="545">
          <cell r="A545">
            <v>20799</v>
          </cell>
          <cell r="B545" t="str">
            <v>  其他文化旅游体育与传媒支出(款)</v>
          </cell>
          <cell r="C545">
            <v>615</v>
          </cell>
          <cell r="D545">
            <v>615</v>
          </cell>
        </row>
        <row r="546">
          <cell r="A546">
            <v>2079902</v>
          </cell>
          <cell r="B546" t="str">
            <v>    宣传文化发展专项支出</v>
          </cell>
          <cell r="C546">
            <v>24</v>
          </cell>
          <cell r="D546">
            <v>24</v>
          </cell>
        </row>
        <row r="547">
          <cell r="A547">
            <v>2079903</v>
          </cell>
          <cell r="B547" t="str">
            <v>    文化产业发展专项支出</v>
          </cell>
          <cell r="C547">
            <v>117</v>
          </cell>
          <cell r="D547">
            <v>117</v>
          </cell>
        </row>
        <row r="548">
          <cell r="A548">
            <v>2079999</v>
          </cell>
          <cell r="B548" t="str">
            <v>    其他文化旅游体育与传媒支出(项)</v>
          </cell>
          <cell r="C548">
            <v>474</v>
          </cell>
          <cell r="D548">
            <v>474</v>
          </cell>
        </row>
        <row r="549">
          <cell r="A549">
            <v>208</v>
          </cell>
          <cell r="B549" t="str">
            <v>社会保障和就业支出</v>
          </cell>
          <cell r="C549">
            <v>55854</v>
          </cell>
          <cell r="D549">
            <v>55854</v>
          </cell>
        </row>
        <row r="550">
          <cell r="A550">
            <v>20801</v>
          </cell>
          <cell r="B550" t="str">
            <v>  人力资源和社会保障管理事务</v>
          </cell>
          <cell r="C550">
            <v>2512</v>
          </cell>
          <cell r="D550">
            <v>2512</v>
          </cell>
        </row>
        <row r="551">
          <cell r="A551">
            <v>2080101</v>
          </cell>
          <cell r="B551" t="str">
            <v>    行政运行</v>
          </cell>
          <cell r="C551">
            <v>428</v>
          </cell>
          <cell r="D551">
            <v>428</v>
          </cell>
        </row>
        <row r="552">
          <cell r="A552">
            <v>2080102</v>
          </cell>
          <cell r="B552" t="str">
            <v>    一般行政管理事务</v>
          </cell>
          <cell r="C552">
            <v>110</v>
          </cell>
          <cell r="D552">
            <v>110</v>
          </cell>
        </row>
        <row r="553">
          <cell r="A553">
            <v>2080103</v>
          </cell>
          <cell r="B553" t="str">
            <v>    机关服务</v>
          </cell>
          <cell r="C553">
            <v>0</v>
          </cell>
          <cell r="D553">
            <v>0</v>
          </cell>
        </row>
        <row r="554">
          <cell r="A554">
            <v>2080104</v>
          </cell>
          <cell r="B554" t="str">
            <v>    综合业务管理</v>
          </cell>
          <cell r="C554">
            <v>0</v>
          </cell>
          <cell r="D554">
            <v>0</v>
          </cell>
        </row>
        <row r="555">
          <cell r="A555">
            <v>2080105</v>
          </cell>
          <cell r="B555" t="str">
            <v>    劳动保障监察</v>
          </cell>
          <cell r="C555">
            <v>0</v>
          </cell>
          <cell r="D555">
            <v>0</v>
          </cell>
        </row>
        <row r="556">
          <cell r="A556">
            <v>2080106</v>
          </cell>
          <cell r="B556" t="str">
            <v>    就业管理事务</v>
          </cell>
          <cell r="C556">
            <v>1125</v>
          </cell>
          <cell r="D556">
            <v>1125</v>
          </cell>
        </row>
        <row r="557">
          <cell r="A557">
            <v>2080107</v>
          </cell>
          <cell r="B557" t="str">
            <v>    社会保险业务管理事务</v>
          </cell>
          <cell r="C557">
            <v>0</v>
          </cell>
          <cell r="D557">
            <v>0</v>
          </cell>
        </row>
        <row r="558">
          <cell r="A558">
            <v>2080108</v>
          </cell>
          <cell r="B558" t="str">
            <v>    信息化建设</v>
          </cell>
          <cell r="C558">
            <v>0</v>
          </cell>
          <cell r="D558">
            <v>0</v>
          </cell>
        </row>
        <row r="559">
          <cell r="A559">
            <v>2080109</v>
          </cell>
          <cell r="B559" t="str">
            <v>    社会保险经办机构</v>
          </cell>
          <cell r="C559">
            <v>594</v>
          </cell>
          <cell r="D559">
            <v>594</v>
          </cell>
        </row>
        <row r="560">
          <cell r="A560">
            <v>2080110</v>
          </cell>
          <cell r="B560" t="str">
            <v>    劳动关系和维权</v>
          </cell>
          <cell r="C560">
            <v>0</v>
          </cell>
          <cell r="D560">
            <v>0</v>
          </cell>
        </row>
        <row r="561">
          <cell r="A561">
            <v>2080111</v>
          </cell>
          <cell r="B561" t="str">
            <v>    公共就业服务和职业技能鉴定机构</v>
          </cell>
          <cell r="C561">
            <v>0</v>
          </cell>
          <cell r="D561">
            <v>0</v>
          </cell>
        </row>
        <row r="562">
          <cell r="A562">
            <v>2080112</v>
          </cell>
          <cell r="B562" t="str">
            <v>    劳动人事争议调解仲裁</v>
          </cell>
          <cell r="C562">
            <v>0</v>
          </cell>
          <cell r="D562">
            <v>0</v>
          </cell>
        </row>
        <row r="563">
          <cell r="A563">
            <v>2080113</v>
          </cell>
          <cell r="B563" t="str">
            <v>    政府特殊津贴</v>
          </cell>
          <cell r="C563">
            <v>0</v>
          </cell>
          <cell r="D563">
            <v>0</v>
          </cell>
        </row>
        <row r="564">
          <cell r="A564">
            <v>2080114</v>
          </cell>
          <cell r="B564" t="str">
            <v>    资助留学回国人员</v>
          </cell>
          <cell r="C564">
            <v>0</v>
          </cell>
          <cell r="D564">
            <v>0</v>
          </cell>
        </row>
        <row r="565">
          <cell r="A565">
            <v>2080115</v>
          </cell>
          <cell r="B565" t="str">
            <v>    博士后日常经费</v>
          </cell>
          <cell r="C565">
            <v>0</v>
          </cell>
          <cell r="D565">
            <v>0</v>
          </cell>
        </row>
        <row r="566">
          <cell r="A566">
            <v>2080116</v>
          </cell>
          <cell r="B566" t="str">
            <v>    引进人才费用</v>
          </cell>
          <cell r="C566">
            <v>19</v>
          </cell>
          <cell r="D566">
            <v>19</v>
          </cell>
        </row>
        <row r="567">
          <cell r="A567">
            <v>2080150</v>
          </cell>
          <cell r="B567" t="str">
            <v>    事业运行</v>
          </cell>
          <cell r="C567">
            <v>0</v>
          </cell>
          <cell r="D567">
            <v>0</v>
          </cell>
        </row>
        <row r="568">
          <cell r="A568">
            <v>2080199</v>
          </cell>
          <cell r="B568" t="str">
            <v>    其他人力资源和社会保障管理事务支出</v>
          </cell>
          <cell r="C568">
            <v>236</v>
          </cell>
          <cell r="D568">
            <v>236</v>
          </cell>
        </row>
        <row r="569">
          <cell r="A569">
            <v>20802</v>
          </cell>
          <cell r="B569" t="str">
            <v>  民政管理事务</v>
          </cell>
          <cell r="C569">
            <v>1239</v>
          </cell>
          <cell r="D569">
            <v>1239</v>
          </cell>
        </row>
        <row r="570">
          <cell r="A570">
            <v>2080201</v>
          </cell>
          <cell r="B570" t="str">
            <v>    行政运行</v>
          </cell>
          <cell r="C570">
            <v>1</v>
          </cell>
          <cell r="D570">
            <v>1</v>
          </cell>
        </row>
        <row r="571">
          <cell r="A571">
            <v>2080202</v>
          </cell>
          <cell r="B571" t="str">
            <v>    一般行政管理事务</v>
          </cell>
          <cell r="C571">
            <v>1222</v>
          </cell>
          <cell r="D571">
            <v>1222</v>
          </cell>
        </row>
        <row r="572">
          <cell r="A572">
            <v>2080203</v>
          </cell>
          <cell r="B572" t="str">
            <v>    机关服务</v>
          </cell>
          <cell r="C572">
            <v>0</v>
          </cell>
          <cell r="D572">
            <v>0</v>
          </cell>
        </row>
        <row r="573">
          <cell r="A573">
            <v>2080206</v>
          </cell>
          <cell r="B573" t="str">
            <v>    社会组织管理</v>
          </cell>
          <cell r="C573">
            <v>12</v>
          </cell>
          <cell r="D573">
            <v>12</v>
          </cell>
        </row>
        <row r="574">
          <cell r="A574">
            <v>2080207</v>
          </cell>
          <cell r="B574" t="str">
            <v>    行政区划和地名管理</v>
          </cell>
          <cell r="C574">
            <v>4</v>
          </cell>
          <cell r="D574">
            <v>4</v>
          </cell>
        </row>
        <row r="575">
          <cell r="A575">
            <v>2080208</v>
          </cell>
          <cell r="B575" t="str">
            <v>    基层政权建设和社区治理</v>
          </cell>
          <cell r="C575">
            <v>0</v>
          </cell>
          <cell r="D575">
            <v>0</v>
          </cell>
        </row>
        <row r="576">
          <cell r="A576">
            <v>2080299</v>
          </cell>
          <cell r="B576" t="str">
            <v>    其他民政管理事务支出</v>
          </cell>
          <cell r="C576">
            <v>0</v>
          </cell>
          <cell r="D576">
            <v>0</v>
          </cell>
        </row>
        <row r="577">
          <cell r="A577">
            <v>20804</v>
          </cell>
          <cell r="B577" t="str">
            <v>  补充全国社会保障基金</v>
          </cell>
          <cell r="C577">
            <v>0</v>
          </cell>
          <cell r="D577">
            <v>0</v>
          </cell>
        </row>
        <row r="578">
          <cell r="A578">
            <v>2080402</v>
          </cell>
          <cell r="B578" t="str">
            <v>    用一般公共预算补充基金</v>
          </cell>
          <cell r="C578">
            <v>0</v>
          </cell>
          <cell r="D578">
            <v>0</v>
          </cell>
        </row>
        <row r="579">
          <cell r="A579">
            <v>20805</v>
          </cell>
          <cell r="B579" t="str">
            <v>  行政事业单位养老支出</v>
          </cell>
          <cell r="C579">
            <v>13401</v>
          </cell>
          <cell r="D579">
            <v>13401</v>
          </cell>
        </row>
        <row r="580">
          <cell r="A580">
            <v>2080501</v>
          </cell>
          <cell r="B580" t="str">
            <v>    行政单位离退休</v>
          </cell>
          <cell r="C580">
            <v>194</v>
          </cell>
          <cell r="D580">
            <v>194</v>
          </cell>
        </row>
        <row r="581">
          <cell r="A581">
            <v>2080502</v>
          </cell>
          <cell r="B581" t="str">
            <v>    事业单位离退休</v>
          </cell>
          <cell r="C581">
            <v>24</v>
          </cell>
          <cell r="D581">
            <v>24</v>
          </cell>
        </row>
        <row r="582">
          <cell r="A582">
            <v>2080503</v>
          </cell>
          <cell r="B582" t="str">
            <v>    离退休人员管理机构</v>
          </cell>
          <cell r="C582">
            <v>0</v>
          </cell>
          <cell r="D582">
            <v>0</v>
          </cell>
        </row>
        <row r="583">
          <cell r="A583">
            <v>2080505</v>
          </cell>
          <cell r="B583" t="str">
            <v>    机关事业单位基本养老保险缴费支出</v>
          </cell>
          <cell r="C583">
            <v>4304</v>
          </cell>
          <cell r="D583">
            <v>4304</v>
          </cell>
        </row>
        <row r="584">
          <cell r="A584">
            <v>2080506</v>
          </cell>
          <cell r="B584" t="str">
            <v>    机关事业单位职业年金缴费支出</v>
          </cell>
          <cell r="C584">
            <v>827</v>
          </cell>
          <cell r="D584">
            <v>827</v>
          </cell>
        </row>
        <row r="585">
          <cell r="A585">
            <v>2080507</v>
          </cell>
          <cell r="B585" t="str">
            <v>    对机关事业单位基本养老保险基金的补助</v>
          </cell>
          <cell r="C585">
            <v>7696</v>
          </cell>
          <cell r="D585">
            <v>7696</v>
          </cell>
        </row>
        <row r="586">
          <cell r="A586">
            <v>2080508</v>
          </cell>
          <cell r="B586" t="str">
            <v>    对机关事业单位职业年金的补助</v>
          </cell>
          <cell r="C586">
            <v>0</v>
          </cell>
          <cell r="D586">
            <v>0</v>
          </cell>
        </row>
        <row r="587">
          <cell r="A587">
            <v>2080599</v>
          </cell>
          <cell r="B587" t="str">
            <v>    其他行政事业单位养老支出</v>
          </cell>
          <cell r="C587">
            <v>356</v>
          </cell>
          <cell r="D587">
            <v>356</v>
          </cell>
        </row>
        <row r="588">
          <cell r="A588">
            <v>20806</v>
          </cell>
          <cell r="B588" t="str">
            <v>  企业改革补助</v>
          </cell>
          <cell r="C588">
            <v>0</v>
          </cell>
          <cell r="D588">
            <v>0</v>
          </cell>
        </row>
        <row r="589">
          <cell r="A589">
            <v>2080601</v>
          </cell>
          <cell r="B589" t="str">
            <v>    企业关闭破产补助</v>
          </cell>
          <cell r="C589">
            <v>0</v>
          </cell>
          <cell r="D589">
            <v>0</v>
          </cell>
        </row>
        <row r="590">
          <cell r="A590">
            <v>2080602</v>
          </cell>
          <cell r="B590" t="str">
            <v>    厂办大集体改革补助</v>
          </cell>
          <cell r="C590">
            <v>0</v>
          </cell>
          <cell r="D590">
            <v>0</v>
          </cell>
        </row>
        <row r="591">
          <cell r="A591">
            <v>2080699</v>
          </cell>
          <cell r="B591" t="str">
            <v>    其他企业改革发展补助</v>
          </cell>
          <cell r="C591">
            <v>0</v>
          </cell>
          <cell r="D591">
            <v>0</v>
          </cell>
        </row>
        <row r="592">
          <cell r="A592">
            <v>20807</v>
          </cell>
          <cell r="B592" t="str">
            <v>  就业补助</v>
          </cell>
          <cell r="C592">
            <v>4981</v>
          </cell>
          <cell r="D592">
            <v>4981</v>
          </cell>
        </row>
        <row r="593">
          <cell r="A593">
            <v>2080701</v>
          </cell>
          <cell r="B593" t="str">
            <v>    就业创业服务补贴</v>
          </cell>
          <cell r="C593">
            <v>667</v>
          </cell>
          <cell r="D593">
            <v>667</v>
          </cell>
        </row>
        <row r="594">
          <cell r="A594">
            <v>2080702</v>
          </cell>
          <cell r="B594" t="str">
            <v>    职业培训补贴</v>
          </cell>
          <cell r="C594">
            <v>174</v>
          </cell>
          <cell r="D594">
            <v>174</v>
          </cell>
        </row>
        <row r="595">
          <cell r="A595">
            <v>2080704</v>
          </cell>
          <cell r="B595" t="str">
            <v>    社会保险补贴</v>
          </cell>
          <cell r="C595">
            <v>289</v>
          </cell>
          <cell r="D595">
            <v>289</v>
          </cell>
        </row>
        <row r="596">
          <cell r="A596">
            <v>2080705</v>
          </cell>
          <cell r="B596" t="str">
            <v>    公益性岗位补贴</v>
          </cell>
          <cell r="C596">
            <v>1249</v>
          </cell>
          <cell r="D596">
            <v>1249</v>
          </cell>
        </row>
        <row r="597">
          <cell r="A597">
            <v>2080709</v>
          </cell>
          <cell r="B597" t="str">
            <v>    职业技能鉴定补贴</v>
          </cell>
          <cell r="C597">
            <v>0</v>
          </cell>
          <cell r="D597">
            <v>0</v>
          </cell>
        </row>
        <row r="598">
          <cell r="A598">
            <v>2080711</v>
          </cell>
          <cell r="B598" t="str">
            <v>    就业见习补贴</v>
          </cell>
          <cell r="C598">
            <v>216</v>
          </cell>
          <cell r="D598">
            <v>216</v>
          </cell>
        </row>
        <row r="599">
          <cell r="A599">
            <v>2080712</v>
          </cell>
          <cell r="B599" t="str">
            <v>    高技能人才培养补助</v>
          </cell>
          <cell r="C599">
            <v>0</v>
          </cell>
          <cell r="D599">
            <v>0</v>
          </cell>
        </row>
        <row r="600">
          <cell r="A600">
            <v>2080713</v>
          </cell>
          <cell r="B600" t="str">
            <v>    促进创业补贴</v>
          </cell>
          <cell r="C600">
            <v>69</v>
          </cell>
          <cell r="D600">
            <v>69</v>
          </cell>
        </row>
        <row r="601">
          <cell r="A601">
            <v>2080799</v>
          </cell>
          <cell r="B601" t="str">
            <v>    其他就业补助支出</v>
          </cell>
          <cell r="C601">
            <v>2317</v>
          </cell>
          <cell r="D601">
            <v>2317</v>
          </cell>
        </row>
        <row r="602">
          <cell r="A602">
            <v>20808</v>
          </cell>
          <cell r="B602" t="str">
            <v>  抚恤</v>
          </cell>
          <cell r="C602">
            <v>2960</v>
          </cell>
          <cell r="D602">
            <v>2960</v>
          </cell>
        </row>
        <row r="603">
          <cell r="A603">
            <v>2080801</v>
          </cell>
          <cell r="B603" t="str">
            <v>    死亡抚恤</v>
          </cell>
          <cell r="C603">
            <v>881</v>
          </cell>
          <cell r="D603">
            <v>881</v>
          </cell>
        </row>
        <row r="604">
          <cell r="A604">
            <v>2080802</v>
          </cell>
          <cell r="B604" t="str">
            <v>    伤残抚恤</v>
          </cell>
          <cell r="C604">
            <v>36</v>
          </cell>
          <cell r="D604">
            <v>36</v>
          </cell>
        </row>
        <row r="605">
          <cell r="A605">
            <v>2080803</v>
          </cell>
          <cell r="B605" t="str">
            <v>    在乡复员、退伍军人生活补助</v>
          </cell>
          <cell r="C605">
            <v>317</v>
          </cell>
          <cell r="D605">
            <v>317</v>
          </cell>
        </row>
        <row r="606">
          <cell r="A606">
            <v>2080805</v>
          </cell>
          <cell r="B606" t="str">
            <v>    义务兵优待</v>
          </cell>
          <cell r="C606">
            <v>465</v>
          </cell>
          <cell r="D606">
            <v>465</v>
          </cell>
        </row>
        <row r="607">
          <cell r="A607">
            <v>2080806</v>
          </cell>
          <cell r="B607" t="str">
            <v>    农村籍退役士兵老年生活补助</v>
          </cell>
          <cell r="C607">
            <v>216</v>
          </cell>
          <cell r="D607">
            <v>216</v>
          </cell>
        </row>
        <row r="608">
          <cell r="A608">
            <v>2080807</v>
          </cell>
          <cell r="B608" t="str">
            <v>    光荣院</v>
          </cell>
          <cell r="C608">
            <v>0</v>
          </cell>
          <cell r="D608">
            <v>0</v>
          </cell>
        </row>
        <row r="609">
          <cell r="A609">
            <v>2080808</v>
          </cell>
          <cell r="B609" t="str">
            <v>    烈士纪念设施管理维护</v>
          </cell>
          <cell r="C609">
            <v>136</v>
          </cell>
          <cell r="D609">
            <v>136</v>
          </cell>
        </row>
        <row r="610">
          <cell r="A610">
            <v>2080899</v>
          </cell>
          <cell r="B610" t="str">
            <v>    其他优抚支出</v>
          </cell>
          <cell r="C610">
            <v>909</v>
          </cell>
          <cell r="D610">
            <v>909</v>
          </cell>
        </row>
        <row r="611">
          <cell r="A611">
            <v>20809</v>
          </cell>
          <cell r="B611" t="str">
            <v>  退役安置</v>
          </cell>
          <cell r="C611">
            <v>139</v>
          </cell>
          <cell r="D611">
            <v>139</v>
          </cell>
        </row>
        <row r="612">
          <cell r="A612">
            <v>2080901</v>
          </cell>
          <cell r="B612" t="str">
            <v>    退役士兵安置</v>
          </cell>
          <cell r="C612">
            <v>132</v>
          </cell>
          <cell r="D612">
            <v>132</v>
          </cell>
        </row>
        <row r="613">
          <cell r="A613">
            <v>2080902</v>
          </cell>
          <cell r="B613" t="str">
            <v>    军队移交政府的离退休人员安置</v>
          </cell>
          <cell r="C613">
            <v>0</v>
          </cell>
          <cell r="D613">
            <v>0</v>
          </cell>
        </row>
        <row r="614">
          <cell r="A614">
            <v>2080903</v>
          </cell>
          <cell r="B614" t="str">
            <v>    军队移交政府离退休干部管理机构</v>
          </cell>
          <cell r="C614">
            <v>0</v>
          </cell>
          <cell r="D614">
            <v>0</v>
          </cell>
        </row>
        <row r="615">
          <cell r="A615">
            <v>2080904</v>
          </cell>
          <cell r="B615" t="str">
            <v>    退役士兵管理教育</v>
          </cell>
          <cell r="C615">
            <v>4</v>
          </cell>
          <cell r="D615">
            <v>4</v>
          </cell>
        </row>
        <row r="616">
          <cell r="A616">
            <v>2080905</v>
          </cell>
          <cell r="B616" t="str">
            <v>    军队转业干部安置</v>
          </cell>
          <cell r="C616">
            <v>0</v>
          </cell>
          <cell r="D616">
            <v>0</v>
          </cell>
        </row>
        <row r="617">
          <cell r="A617">
            <v>2080999</v>
          </cell>
          <cell r="B617" t="str">
            <v>    其他退役安置支出</v>
          </cell>
          <cell r="C617">
            <v>3</v>
          </cell>
          <cell r="D617">
            <v>3</v>
          </cell>
        </row>
        <row r="618">
          <cell r="A618">
            <v>20810</v>
          </cell>
          <cell r="B618" t="str">
            <v>  社会福利</v>
          </cell>
          <cell r="C618">
            <v>1436</v>
          </cell>
          <cell r="D618">
            <v>1436</v>
          </cell>
        </row>
        <row r="619">
          <cell r="A619">
            <v>2081001</v>
          </cell>
          <cell r="B619" t="str">
            <v>    儿童福利</v>
          </cell>
          <cell r="C619">
            <v>145</v>
          </cell>
          <cell r="D619">
            <v>145</v>
          </cell>
        </row>
        <row r="620">
          <cell r="A620">
            <v>2081002</v>
          </cell>
          <cell r="B620" t="str">
            <v>    老年福利</v>
          </cell>
          <cell r="C620">
            <v>790</v>
          </cell>
          <cell r="D620">
            <v>790</v>
          </cell>
        </row>
        <row r="621">
          <cell r="A621">
            <v>2081003</v>
          </cell>
          <cell r="B621" t="str">
            <v>    康复辅具</v>
          </cell>
          <cell r="C621">
            <v>0</v>
          </cell>
          <cell r="D621">
            <v>0</v>
          </cell>
        </row>
        <row r="622">
          <cell r="A622">
            <v>2081004</v>
          </cell>
          <cell r="B622" t="str">
            <v>    殡葬</v>
          </cell>
          <cell r="C622">
            <v>123</v>
          </cell>
          <cell r="D622">
            <v>123</v>
          </cell>
        </row>
        <row r="623">
          <cell r="A623">
            <v>2081005</v>
          </cell>
          <cell r="B623" t="str">
            <v>    社会福利事业单位</v>
          </cell>
          <cell r="C623">
            <v>175</v>
          </cell>
          <cell r="D623">
            <v>175</v>
          </cell>
        </row>
        <row r="624">
          <cell r="A624">
            <v>2081006</v>
          </cell>
          <cell r="B624" t="str">
            <v>    养老服务</v>
          </cell>
          <cell r="C624">
            <v>153</v>
          </cell>
          <cell r="D624">
            <v>153</v>
          </cell>
        </row>
        <row r="625">
          <cell r="A625">
            <v>2081099</v>
          </cell>
          <cell r="B625" t="str">
            <v>    其他社会福利支出</v>
          </cell>
          <cell r="C625">
            <v>50</v>
          </cell>
          <cell r="D625">
            <v>50</v>
          </cell>
        </row>
        <row r="626">
          <cell r="A626">
            <v>20811</v>
          </cell>
          <cell r="B626" t="str">
            <v>  残疾人事业</v>
          </cell>
          <cell r="C626">
            <v>1070</v>
          </cell>
          <cell r="D626">
            <v>1070</v>
          </cell>
        </row>
        <row r="627">
          <cell r="A627">
            <v>2081101</v>
          </cell>
          <cell r="B627" t="str">
            <v>    行政运行</v>
          </cell>
          <cell r="C627">
            <v>0</v>
          </cell>
          <cell r="D627">
            <v>0</v>
          </cell>
        </row>
        <row r="628">
          <cell r="A628">
            <v>2081102</v>
          </cell>
          <cell r="B628" t="str">
            <v>    一般行政管理事务</v>
          </cell>
          <cell r="C628">
            <v>208</v>
          </cell>
          <cell r="D628">
            <v>208</v>
          </cell>
        </row>
        <row r="629">
          <cell r="A629">
            <v>2081103</v>
          </cell>
          <cell r="B629" t="str">
            <v>    机关服务</v>
          </cell>
          <cell r="C629">
            <v>0</v>
          </cell>
          <cell r="D629">
            <v>0</v>
          </cell>
        </row>
        <row r="630">
          <cell r="A630">
            <v>2081104</v>
          </cell>
          <cell r="B630" t="str">
            <v>    残疾人康复</v>
          </cell>
          <cell r="C630">
            <v>149</v>
          </cell>
          <cell r="D630">
            <v>149</v>
          </cell>
        </row>
        <row r="631">
          <cell r="A631">
            <v>2081105</v>
          </cell>
          <cell r="B631" t="str">
            <v>    残疾人就业</v>
          </cell>
          <cell r="C631">
            <v>4</v>
          </cell>
          <cell r="D631">
            <v>4</v>
          </cell>
        </row>
        <row r="632">
          <cell r="A632">
            <v>2081106</v>
          </cell>
          <cell r="B632" t="str">
            <v>    残疾人体育</v>
          </cell>
          <cell r="C632">
            <v>0</v>
          </cell>
          <cell r="D632">
            <v>0</v>
          </cell>
        </row>
        <row r="633">
          <cell r="A633">
            <v>2081107</v>
          </cell>
          <cell r="B633" t="str">
            <v>    残疾人生活和护理补贴</v>
          </cell>
          <cell r="C633">
            <v>656</v>
          </cell>
          <cell r="D633">
            <v>656</v>
          </cell>
        </row>
        <row r="634">
          <cell r="A634">
            <v>2081199</v>
          </cell>
          <cell r="B634" t="str">
            <v>    其他残疾人事业支出</v>
          </cell>
          <cell r="C634">
            <v>53</v>
          </cell>
          <cell r="D634">
            <v>53</v>
          </cell>
        </row>
        <row r="635">
          <cell r="A635">
            <v>20816</v>
          </cell>
          <cell r="B635" t="str">
            <v>  红十字事业</v>
          </cell>
          <cell r="C635">
            <v>3174</v>
          </cell>
          <cell r="D635">
            <v>3174</v>
          </cell>
        </row>
        <row r="636">
          <cell r="A636">
            <v>2081601</v>
          </cell>
          <cell r="B636" t="str">
            <v>    行政运行</v>
          </cell>
          <cell r="C636">
            <v>0</v>
          </cell>
          <cell r="D636">
            <v>0</v>
          </cell>
        </row>
        <row r="637">
          <cell r="A637">
            <v>2081602</v>
          </cell>
          <cell r="B637" t="str">
            <v>    一般行政管理事务</v>
          </cell>
          <cell r="C637">
            <v>809</v>
          </cell>
          <cell r="D637">
            <v>809</v>
          </cell>
        </row>
        <row r="638">
          <cell r="A638">
            <v>2081603</v>
          </cell>
          <cell r="B638" t="str">
            <v>    机关服务</v>
          </cell>
          <cell r="C638">
            <v>0</v>
          </cell>
          <cell r="D638">
            <v>0</v>
          </cell>
        </row>
        <row r="639">
          <cell r="A639">
            <v>2081650</v>
          </cell>
          <cell r="B639" t="str">
            <v>    事业运行</v>
          </cell>
          <cell r="C639">
            <v>0</v>
          </cell>
          <cell r="D639">
            <v>0</v>
          </cell>
        </row>
        <row r="640">
          <cell r="A640">
            <v>2081699</v>
          </cell>
          <cell r="B640" t="str">
            <v>    其他红十字事业支出</v>
          </cell>
          <cell r="C640">
            <v>2365</v>
          </cell>
          <cell r="D640">
            <v>2365</v>
          </cell>
        </row>
        <row r="641">
          <cell r="A641">
            <v>20819</v>
          </cell>
          <cell r="B641" t="str">
            <v>  最低生活保障</v>
          </cell>
          <cell r="C641">
            <v>5230</v>
          </cell>
          <cell r="D641">
            <v>5230</v>
          </cell>
        </row>
        <row r="642">
          <cell r="A642">
            <v>2081901</v>
          </cell>
          <cell r="B642" t="str">
            <v>    城市最低生活保障金支出</v>
          </cell>
          <cell r="C642">
            <v>470</v>
          </cell>
          <cell r="D642">
            <v>470</v>
          </cell>
        </row>
        <row r="643">
          <cell r="A643">
            <v>2081902</v>
          </cell>
          <cell r="B643" t="str">
            <v>    农村最低生活保障金支出</v>
          </cell>
          <cell r="C643">
            <v>4760</v>
          </cell>
          <cell r="D643">
            <v>4760</v>
          </cell>
        </row>
        <row r="644">
          <cell r="A644">
            <v>20820</v>
          </cell>
          <cell r="B644" t="str">
            <v>  临时救助</v>
          </cell>
          <cell r="C644">
            <v>122</v>
          </cell>
          <cell r="D644">
            <v>122</v>
          </cell>
        </row>
        <row r="645">
          <cell r="A645">
            <v>2082001</v>
          </cell>
          <cell r="B645" t="str">
            <v>    临时救助支出</v>
          </cell>
          <cell r="C645">
            <v>122</v>
          </cell>
          <cell r="D645">
            <v>122</v>
          </cell>
        </row>
        <row r="646">
          <cell r="A646">
            <v>2082002</v>
          </cell>
          <cell r="B646" t="str">
            <v>    流浪乞讨人员救助支出</v>
          </cell>
          <cell r="C646">
            <v>0</v>
          </cell>
          <cell r="D646">
            <v>0</v>
          </cell>
        </row>
        <row r="647">
          <cell r="A647">
            <v>20821</v>
          </cell>
          <cell r="B647" t="str">
            <v>  特困人员救助供养</v>
          </cell>
          <cell r="C647">
            <v>1017</v>
          </cell>
          <cell r="D647">
            <v>1017</v>
          </cell>
        </row>
        <row r="648">
          <cell r="A648">
            <v>2082101</v>
          </cell>
          <cell r="B648" t="str">
            <v>    城市特困人员救助供养支出</v>
          </cell>
          <cell r="C648">
            <v>197</v>
          </cell>
          <cell r="D648">
            <v>197</v>
          </cell>
        </row>
        <row r="649">
          <cell r="A649">
            <v>2082102</v>
          </cell>
          <cell r="B649" t="str">
            <v>    农村特困人员救助供养支出</v>
          </cell>
          <cell r="C649">
            <v>820</v>
          </cell>
          <cell r="D649">
            <v>820</v>
          </cell>
        </row>
        <row r="650">
          <cell r="A650">
            <v>20824</v>
          </cell>
          <cell r="B650" t="str">
            <v>  补充道路交通事故社会救助基金</v>
          </cell>
          <cell r="C650">
            <v>0</v>
          </cell>
          <cell r="D650">
            <v>0</v>
          </cell>
        </row>
        <row r="651">
          <cell r="A651">
            <v>2082401</v>
          </cell>
          <cell r="B651" t="str">
            <v>    交强险增值税补助基金支出</v>
          </cell>
          <cell r="C651">
            <v>0</v>
          </cell>
          <cell r="D651">
            <v>0</v>
          </cell>
        </row>
        <row r="652">
          <cell r="A652">
            <v>2082402</v>
          </cell>
          <cell r="B652" t="str">
            <v>    交强险罚款收入补助基金支出</v>
          </cell>
          <cell r="C652">
            <v>0</v>
          </cell>
          <cell r="D652">
            <v>0</v>
          </cell>
        </row>
        <row r="653">
          <cell r="A653">
            <v>20825</v>
          </cell>
          <cell r="B653" t="str">
            <v>  其他生活救助</v>
          </cell>
          <cell r="C653">
            <v>72</v>
          </cell>
          <cell r="D653">
            <v>72</v>
          </cell>
        </row>
        <row r="654">
          <cell r="A654">
            <v>2082501</v>
          </cell>
          <cell r="B654" t="str">
            <v>    其他城市生活救助</v>
          </cell>
          <cell r="C654">
            <v>72</v>
          </cell>
          <cell r="D654">
            <v>72</v>
          </cell>
        </row>
        <row r="655">
          <cell r="A655">
            <v>2082502</v>
          </cell>
          <cell r="B655" t="str">
            <v>    其他农村生活救助</v>
          </cell>
          <cell r="C655">
            <v>0</v>
          </cell>
          <cell r="D655">
            <v>0</v>
          </cell>
        </row>
        <row r="656">
          <cell r="A656">
            <v>20826</v>
          </cell>
          <cell r="B656" t="str">
            <v>  财政对基本养老保险基金的补助</v>
          </cell>
          <cell r="C656">
            <v>16414</v>
          </cell>
          <cell r="D656">
            <v>16414</v>
          </cell>
        </row>
        <row r="657">
          <cell r="A657">
            <v>2082601</v>
          </cell>
          <cell r="B657" t="str">
            <v>    财政对企业职工基本养老保险基金的补助</v>
          </cell>
          <cell r="C657">
            <v>5119</v>
          </cell>
          <cell r="D657">
            <v>5119</v>
          </cell>
        </row>
        <row r="658">
          <cell r="A658">
            <v>2082602</v>
          </cell>
          <cell r="B658" t="str">
            <v>    财政对城乡居民基本养老保险基金的补助</v>
          </cell>
          <cell r="C658">
            <v>10400</v>
          </cell>
          <cell r="D658">
            <v>10400</v>
          </cell>
        </row>
        <row r="659">
          <cell r="A659">
            <v>2082699</v>
          </cell>
          <cell r="B659" t="str">
            <v>    财政对其他基本养老保险基金的补助</v>
          </cell>
          <cell r="C659">
            <v>895</v>
          </cell>
          <cell r="D659">
            <v>895</v>
          </cell>
        </row>
        <row r="660">
          <cell r="A660">
            <v>20827</v>
          </cell>
          <cell r="B660" t="str">
            <v>  财政对其他社会保险基金的补助</v>
          </cell>
          <cell r="C660">
            <v>0</v>
          </cell>
          <cell r="D660">
            <v>0</v>
          </cell>
        </row>
        <row r="661">
          <cell r="A661">
            <v>2082701</v>
          </cell>
          <cell r="B661" t="str">
            <v>    财政对失业保险基金的补助</v>
          </cell>
          <cell r="C661">
            <v>0</v>
          </cell>
          <cell r="D661">
            <v>0</v>
          </cell>
        </row>
        <row r="662">
          <cell r="A662">
            <v>2082702</v>
          </cell>
          <cell r="B662" t="str">
            <v>    财政对工伤保险基金的补助</v>
          </cell>
          <cell r="C662">
            <v>0</v>
          </cell>
          <cell r="D662">
            <v>0</v>
          </cell>
        </row>
        <row r="663">
          <cell r="A663">
            <v>2082799</v>
          </cell>
          <cell r="B663" t="str">
            <v>    其他财政对社会保险基金的补助</v>
          </cell>
          <cell r="C663">
            <v>0</v>
          </cell>
          <cell r="D663">
            <v>0</v>
          </cell>
        </row>
        <row r="664">
          <cell r="A664">
            <v>20828</v>
          </cell>
          <cell r="B664" t="str">
            <v>  退役军人管理事务</v>
          </cell>
          <cell r="C664">
            <v>558</v>
          </cell>
          <cell r="D664">
            <v>558</v>
          </cell>
        </row>
        <row r="665">
          <cell r="A665">
            <v>2082801</v>
          </cell>
          <cell r="B665" t="str">
            <v>    行政运行</v>
          </cell>
          <cell r="C665">
            <v>302</v>
          </cell>
          <cell r="D665">
            <v>302</v>
          </cell>
        </row>
        <row r="666">
          <cell r="A666">
            <v>2082802</v>
          </cell>
          <cell r="B666" t="str">
            <v>    一般行政管理事务</v>
          </cell>
          <cell r="C666">
            <v>1</v>
          </cell>
          <cell r="D666">
            <v>1</v>
          </cell>
        </row>
        <row r="667">
          <cell r="A667">
            <v>2082803</v>
          </cell>
          <cell r="B667" t="str">
            <v>    机关服务</v>
          </cell>
          <cell r="C667">
            <v>0</v>
          </cell>
          <cell r="D667">
            <v>0</v>
          </cell>
        </row>
        <row r="668">
          <cell r="A668">
            <v>2082804</v>
          </cell>
          <cell r="B668" t="str">
            <v>    拥军优属</v>
          </cell>
          <cell r="C668">
            <v>0</v>
          </cell>
          <cell r="D668">
            <v>0</v>
          </cell>
        </row>
        <row r="669">
          <cell r="A669">
            <v>2082805</v>
          </cell>
          <cell r="B669" t="str">
            <v>    军供保障</v>
          </cell>
          <cell r="C669">
            <v>0</v>
          </cell>
          <cell r="D669">
            <v>0</v>
          </cell>
        </row>
        <row r="670">
          <cell r="A670">
            <v>2082850</v>
          </cell>
          <cell r="B670" t="str">
            <v>    事业运行</v>
          </cell>
          <cell r="C670">
            <v>255</v>
          </cell>
          <cell r="D670">
            <v>255</v>
          </cell>
        </row>
        <row r="671">
          <cell r="A671">
            <v>2082899</v>
          </cell>
          <cell r="B671" t="str">
            <v>    其他退役军人事务管理支出</v>
          </cell>
          <cell r="C671">
            <v>0</v>
          </cell>
          <cell r="D671">
            <v>0</v>
          </cell>
        </row>
        <row r="672">
          <cell r="A672">
            <v>20830</v>
          </cell>
          <cell r="B672" t="str">
            <v>  财政代缴社会保险费支出</v>
          </cell>
          <cell r="C672">
            <v>257</v>
          </cell>
          <cell r="D672">
            <v>257</v>
          </cell>
        </row>
        <row r="673">
          <cell r="A673">
            <v>2083001</v>
          </cell>
          <cell r="B673" t="str">
            <v>    财政代缴城乡居民基本养老保险费支出</v>
          </cell>
          <cell r="C673">
            <v>121</v>
          </cell>
          <cell r="D673">
            <v>121</v>
          </cell>
        </row>
        <row r="674">
          <cell r="A674">
            <v>2083099</v>
          </cell>
          <cell r="B674" t="str">
            <v>    财政代缴其他社会保险费支出</v>
          </cell>
          <cell r="C674">
            <v>136</v>
          </cell>
          <cell r="D674">
            <v>136</v>
          </cell>
        </row>
        <row r="675">
          <cell r="A675">
            <v>20899</v>
          </cell>
          <cell r="B675" t="str">
            <v>  其他社会保障和就业支出(款)</v>
          </cell>
          <cell r="C675">
            <v>1272</v>
          </cell>
          <cell r="D675">
            <v>1272</v>
          </cell>
        </row>
        <row r="676">
          <cell r="A676">
            <v>2089999</v>
          </cell>
          <cell r="B676" t="str">
            <v>    其他社会保障和就业支出(项)</v>
          </cell>
          <cell r="C676">
            <v>1272</v>
          </cell>
          <cell r="D676">
            <v>1272</v>
          </cell>
        </row>
        <row r="677">
          <cell r="A677">
            <v>210</v>
          </cell>
          <cell r="B677" t="str">
            <v>卫生健康支出</v>
          </cell>
          <cell r="C677">
            <v>32523</v>
          </cell>
          <cell r="D677">
            <v>32523</v>
          </cell>
        </row>
        <row r="678">
          <cell r="A678">
            <v>21001</v>
          </cell>
          <cell r="B678" t="str">
            <v>  卫生健康管理事务</v>
          </cell>
          <cell r="C678">
            <v>1712</v>
          </cell>
          <cell r="D678">
            <v>1712</v>
          </cell>
        </row>
        <row r="679">
          <cell r="A679">
            <v>2100101</v>
          </cell>
          <cell r="B679" t="str">
            <v>    行政运行</v>
          </cell>
          <cell r="C679">
            <v>0</v>
          </cell>
          <cell r="D679">
            <v>0</v>
          </cell>
        </row>
        <row r="680">
          <cell r="A680">
            <v>2100102</v>
          </cell>
          <cell r="B680" t="str">
            <v>    一般行政管理事务</v>
          </cell>
          <cell r="C680">
            <v>1712</v>
          </cell>
          <cell r="D680">
            <v>1712</v>
          </cell>
        </row>
        <row r="681">
          <cell r="A681">
            <v>2100103</v>
          </cell>
          <cell r="B681" t="str">
            <v>    机关服务</v>
          </cell>
          <cell r="C681">
            <v>0</v>
          </cell>
          <cell r="D681">
            <v>0</v>
          </cell>
        </row>
        <row r="682">
          <cell r="A682">
            <v>2100199</v>
          </cell>
          <cell r="B682" t="str">
            <v>    其他卫生健康管理事务支出</v>
          </cell>
          <cell r="C682">
            <v>0</v>
          </cell>
          <cell r="D682">
            <v>0</v>
          </cell>
        </row>
        <row r="683">
          <cell r="A683">
            <v>21002</v>
          </cell>
          <cell r="B683" t="str">
            <v>  公立医院</v>
          </cell>
          <cell r="C683">
            <v>9072</v>
          </cell>
          <cell r="D683">
            <v>9072</v>
          </cell>
        </row>
        <row r="684">
          <cell r="A684">
            <v>2100201</v>
          </cell>
          <cell r="B684" t="str">
            <v>    综合医院</v>
          </cell>
          <cell r="C684">
            <v>8719</v>
          </cell>
          <cell r="D684">
            <v>8719</v>
          </cell>
        </row>
        <row r="685">
          <cell r="A685">
            <v>2100202</v>
          </cell>
          <cell r="B685" t="str">
            <v>    中医(民族)医院</v>
          </cell>
          <cell r="C685">
            <v>119</v>
          </cell>
          <cell r="D685">
            <v>119</v>
          </cell>
        </row>
        <row r="686">
          <cell r="A686">
            <v>2100203</v>
          </cell>
          <cell r="B686" t="str">
            <v>    传染病医院</v>
          </cell>
          <cell r="C686">
            <v>0</v>
          </cell>
          <cell r="D686">
            <v>0</v>
          </cell>
        </row>
        <row r="687">
          <cell r="A687">
            <v>2100204</v>
          </cell>
          <cell r="B687" t="str">
            <v>    职业病防治医院</v>
          </cell>
          <cell r="C687">
            <v>0</v>
          </cell>
          <cell r="D687">
            <v>0</v>
          </cell>
        </row>
        <row r="688">
          <cell r="A688">
            <v>2100205</v>
          </cell>
          <cell r="B688" t="str">
            <v>    精神病医院</v>
          </cell>
          <cell r="C688">
            <v>234</v>
          </cell>
          <cell r="D688">
            <v>234</v>
          </cell>
        </row>
        <row r="689">
          <cell r="A689">
            <v>2100206</v>
          </cell>
          <cell r="B689" t="str">
            <v>    妇幼保健医院</v>
          </cell>
          <cell r="C689">
            <v>0</v>
          </cell>
          <cell r="D689">
            <v>0</v>
          </cell>
        </row>
        <row r="690">
          <cell r="A690">
            <v>2100207</v>
          </cell>
          <cell r="B690" t="str">
            <v>    儿童医院</v>
          </cell>
          <cell r="C690">
            <v>0</v>
          </cell>
          <cell r="D690">
            <v>0</v>
          </cell>
        </row>
        <row r="691">
          <cell r="A691">
            <v>2100208</v>
          </cell>
          <cell r="B691" t="str">
            <v>    其他专科医院</v>
          </cell>
          <cell r="C691">
            <v>0</v>
          </cell>
          <cell r="D691">
            <v>0</v>
          </cell>
        </row>
        <row r="692">
          <cell r="A692">
            <v>2100209</v>
          </cell>
          <cell r="B692" t="str">
            <v>    福利医院</v>
          </cell>
          <cell r="C692">
            <v>0</v>
          </cell>
          <cell r="D692">
            <v>0</v>
          </cell>
        </row>
        <row r="693">
          <cell r="A693">
            <v>2100210</v>
          </cell>
          <cell r="B693" t="str">
            <v>    行业医院</v>
          </cell>
          <cell r="C693">
            <v>0</v>
          </cell>
          <cell r="D693">
            <v>0</v>
          </cell>
        </row>
        <row r="694">
          <cell r="A694">
            <v>2100211</v>
          </cell>
          <cell r="B694" t="str">
            <v>    处理医疗欠费</v>
          </cell>
          <cell r="C694">
            <v>0</v>
          </cell>
          <cell r="D694">
            <v>0</v>
          </cell>
        </row>
        <row r="695">
          <cell r="A695">
            <v>2100212</v>
          </cell>
          <cell r="B695" t="str">
            <v>    康复医院</v>
          </cell>
          <cell r="C695">
            <v>0</v>
          </cell>
          <cell r="D695">
            <v>0</v>
          </cell>
        </row>
        <row r="696">
          <cell r="A696">
            <v>2100213</v>
          </cell>
          <cell r="B696" t="str">
            <v>    优抚医院</v>
          </cell>
          <cell r="C696">
            <v>0</v>
          </cell>
          <cell r="D696">
            <v>0</v>
          </cell>
        </row>
        <row r="697">
          <cell r="A697">
            <v>2100299</v>
          </cell>
          <cell r="B697" t="str">
            <v>    其他公立医院支出</v>
          </cell>
          <cell r="C697">
            <v>0</v>
          </cell>
          <cell r="D697">
            <v>0</v>
          </cell>
        </row>
        <row r="698">
          <cell r="A698">
            <v>21003</v>
          </cell>
          <cell r="B698" t="str">
            <v>  基层医疗卫生机构</v>
          </cell>
          <cell r="C698">
            <v>4633</v>
          </cell>
          <cell r="D698">
            <v>4633</v>
          </cell>
        </row>
        <row r="699">
          <cell r="A699">
            <v>2100301</v>
          </cell>
          <cell r="B699" t="str">
            <v>    城市社区卫生机构</v>
          </cell>
          <cell r="C699">
            <v>0</v>
          </cell>
          <cell r="D699">
            <v>0</v>
          </cell>
        </row>
        <row r="700">
          <cell r="A700">
            <v>2100302</v>
          </cell>
          <cell r="B700" t="str">
            <v>    乡镇卫生院</v>
          </cell>
          <cell r="C700">
            <v>4533</v>
          </cell>
          <cell r="D700">
            <v>4533</v>
          </cell>
        </row>
        <row r="701">
          <cell r="A701">
            <v>2100399</v>
          </cell>
          <cell r="B701" t="str">
            <v>    其他基层医疗卫生机构支出</v>
          </cell>
          <cell r="C701">
            <v>100</v>
          </cell>
          <cell r="D701">
            <v>100</v>
          </cell>
        </row>
        <row r="702">
          <cell r="A702">
            <v>21004</v>
          </cell>
          <cell r="B702" t="str">
            <v>  公共卫生</v>
          </cell>
          <cell r="C702">
            <v>10536</v>
          </cell>
          <cell r="D702">
            <v>10536</v>
          </cell>
        </row>
        <row r="703">
          <cell r="A703">
            <v>2100401</v>
          </cell>
          <cell r="B703" t="str">
            <v>    疾病预防控制机构</v>
          </cell>
          <cell r="C703">
            <v>1314</v>
          </cell>
          <cell r="D703">
            <v>1314</v>
          </cell>
        </row>
        <row r="704">
          <cell r="A704">
            <v>2100402</v>
          </cell>
          <cell r="B704" t="str">
            <v>    卫生监督机构</v>
          </cell>
          <cell r="C704">
            <v>290</v>
          </cell>
          <cell r="D704">
            <v>290</v>
          </cell>
        </row>
        <row r="705">
          <cell r="A705">
            <v>2100403</v>
          </cell>
          <cell r="B705" t="str">
            <v>    妇幼保健机构</v>
          </cell>
          <cell r="C705">
            <v>100</v>
          </cell>
          <cell r="D705">
            <v>100</v>
          </cell>
        </row>
        <row r="706">
          <cell r="A706">
            <v>2100404</v>
          </cell>
          <cell r="B706" t="str">
            <v>    精神卫生机构</v>
          </cell>
          <cell r="C706">
            <v>0</v>
          </cell>
          <cell r="D706">
            <v>0</v>
          </cell>
        </row>
        <row r="707">
          <cell r="A707">
            <v>2100405</v>
          </cell>
          <cell r="B707" t="str">
            <v>    应急救治机构</v>
          </cell>
          <cell r="C707">
            <v>0</v>
          </cell>
          <cell r="D707">
            <v>0</v>
          </cell>
        </row>
        <row r="708">
          <cell r="A708">
            <v>2100406</v>
          </cell>
          <cell r="B708" t="str">
            <v>    采供血机构</v>
          </cell>
          <cell r="C708">
            <v>0</v>
          </cell>
          <cell r="D708">
            <v>0</v>
          </cell>
        </row>
        <row r="709">
          <cell r="A709">
            <v>2100407</v>
          </cell>
          <cell r="B709" t="str">
            <v>    其他专业公共卫生机构</v>
          </cell>
          <cell r="C709">
            <v>0</v>
          </cell>
          <cell r="D709">
            <v>0</v>
          </cell>
        </row>
        <row r="710">
          <cell r="A710">
            <v>2100408</v>
          </cell>
          <cell r="B710" t="str">
            <v>    基本公共卫生服务</v>
          </cell>
          <cell r="C710">
            <v>2934</v>
          </cell>
          <cell r="D710">
            <v>2934</v>
          </cell>
        </row>
        <row r="711">
          <cell r="A711">
            <v>2100409</v>
          </cell>
          <cell r="B711" t="str">
            <v>    重大公共卫生服务</v>
          </cell>
          <cell r="C711">
            <v>3067</v>
          </cell>
          <cell r="D711">
            <v>3067</v>
          </cell>
        </row>
        <row r="712">
          <cell r="A712">
            <v>2100410</v>
          </cell>
          <cell r="B712" t="str">
            <v>    突发公共卫生事件应急处理</v>
          </cell>
          <cell r="C712">
            <v>5</v>
          </cell>
          <cell r="D712">
            <v>5</v>
          </cell>
        </row>
        <row r="713">
          <cell r="A713">
            <v>2100499</v>
          </cell>
          <cell r="B713" t="str">
            <v>    其他公共卫生支出</v>
          </cell>
          <cell r="C713">
            <v>2826</v>
          </cell>
          <cell r="D713">
            <v>2826</v>
          </cell>
        </row>
        <row r="714">
          <cell r="A714">
            <v>21006</v>
          </cell>
          <cell r="B714" t="str">
            <v>  中医药</v>
          </cell>
          <cell r="C714">
            <v>65</v>
          </cell>
          <cell r="D714">
            <v>65</v>
          </cell>
        </row>
        <row r="715">
          <cell r="A715">
            <v>2100601</v>
          </cell>
          <cell r="B715" t="str">
            <v>    中医(民族医)药专项</v>
          </cell>
          <cell r="C715">
            <v>65</v>
          </cell>
          <cell r="D715">
            <v>65</v>
          </cell>
        </row>
        <row r="716">
          <cell r="A716">
            <v>2100699</v>
          </cell>
          <cell r="B716" t="str">
            <v>    其他中医药支出</v>
          </cell>
          <cell r="C716">
            <v>0</v>
          </cell>
          <cell r="D716">
            <v>0</v>
          </cell>
        </row>
        <row r="717">
          <cell r="A717">
            <v>21007</v>
          </cell>
          <cell r="B717" t="str">
            <v>  计划生育事务</v>
          </cell>
          <cell r="C717">
            <v>537</v>
          </cell>
          <cell r="D717">
            <v>537</v>
          </cell>
        </row>
        <row r="718">
          <cell r="A718">
            <v>2100716</v>
          </cell>
          <cell r="B718" t="str">
            <v>    计划生育机构</v>
          </cell>
          <cell r="C718">
            <v>9</v>
          </cell>
          <cell r="D718">
            <v>9</v>
          </cell>
        </row>
        <row r="719">
          <cell r="A719">
            <v>2100717</v>
          </cell>
          <cell r="B719" t="str">
            <v>    计划生育服务</v>
          </cell>
          <cell r="C719">
            <v>151</v>
          </cell>
          <cell r="D719">
            <v>151</v>
          </cell>
        </row>
        <row r="720">
          <cell r="A720">
            <v>2100799</v>
          </cell>
          <cell r="B720" t="str">
            <v>    其他计划生育事务支出</v>
          </cell>
          <cell r="C720">
            <v>377</v>
          </cell>
          <cell r="D720">
            <v>377</v>
          </cell>
        </row>
        <row r="721">
          <cell r="A721">
            <v>21011</v>
          </cell>
          <cell r="B721" t="str">
            <v>  行政事业单位医疗</v>
          </cell>
          <cell r="C721">
            <v>1364</v>
          </cell>
          <cell r="D721">
            <v>1364</v>
          </cell>
        </row>
        <row r="722">
          <cell r="A722">
            <v>2101101</v>
          </cell>
          <cell r="B722" t="str">
            <v>    行政单位医疗</v>
          </cell>
          <cell r="C722">
            <v>1233</v>
          </cell>
          <cell r="D722">
            <v>1233</v>
          </cell>
        </row>
        <row r="723">
          <cell r="A723">
            <v>2101102</v>
          </cell>
          <cell r="B723" t="str">
            <v>    事业单位医疗</v>
          </cell>
          <cell r="C723">
            <v>89</v>
          </cell>
          <cell r="D723">
            <v>89</v>
          </cell>
        </row>
        <row r="724">
          <cell r="A724">
            <v>2101103</v>
          </cell>
          <cell r="B724" t="str">
            <v>    公务员医疗补助</v>
          </cell>
          <cell r="C724">
            <v>13</v>
          </cell>
          <cell r="D724">
            <v>13</v>
          </cell>
        </row>
        <row r="725">
          <cell r="A725">
            <v>2101199</v>
          </cell>
          <cell r="B725" t="str">
            <v>    其他行政事业单位医疗支出</v>
          </cell>
          <cell r="C725">
            <v>29</v>
          </cell>
          <cell r="D725">
            <v>29</v>
          </cell>
        </row>
        <row r="726">
          <cell r="A726">
            <v>21012</v>
          </cell>
          <cell r="B726" t="str">
            <v>  财政对基本医疗保险基金的补助</v>
          </cell>
          <cell r="C726">
            <v>2449</v>
          </cell>
          <cell r="D726">
            <v>2449</v>
          </cell>
        </row>
        <row r="727">
          <cell r="A727">
            <v>2101201</v>
          </cell>
          <cell r="B727" t="str">
            <v>    财政对职工基本医疗保险基金的补助</v>
          </cell>
          <cell r="C727">
            <v>1588</v>
          </cell>
          <cell r="D727">
            <v>1588</v>
          </cell>
        </row>
        <row r="728">
          <cell r="A728">
            <v>2101202</v>
          </cell>
          <cell r="B728" t="str">
            <v>    财政对城乡居民基本医疗保险基金的补助</v>
          </cell>
          <cell r="C728">
            <v>775</v>
          </cell>
          <cell r="D728">
            <v>775</v>
          </cell>
        </row>
        <row r="729">
          <cell r="A729">
            <v>2101299</v>
          </cell>
          <cell r="B729" t="str">
            <v>    财政对其他基本医疗保险基金的补助</v>
          </cell>
          <cell r="C729">
            <v>86</v>
          </cell>
          <cell r="D729">
            <v>86</v>
          </cell>
        </row>
        <row r="730">
          <cell r="A730">
            <v>21013</v>
          </cell>
          <cell r="B730" t="str">
            <v>  医疗救助</v>
          </cell>
          <cell r="C730">
            <v>2097</v>
          </cell>
          <cell r="D730">
            <v>2097</v>
          </cell>
        </row>
        <row r="731">
          <cell r="A731">
            <v>2101301</v>
          </cell>
          <cell r="B731" t="str">
            <v>    城乡医疗救助</v>
          </cell>
          <cell r="C731">
            <v>2093</v>
          </cell>
          <cell r="D731">
            <v>2093</v>
          </cell>
        </row>
        <row r="732">
          <cell r="A732">
            <v>2101302</v>
          </cell>
          <cell r="B732" t="str">
            <v>    疾病应急救助</v>
          </cell>
          <cell r="C732">
            <v>0</v>
          </cell>
          <cell r="D732">
            <v>0</v>
          </cell>
        </row>
        <row r="733">
          <cell r="A733">
            <v>2101399</v>
          </cell>
          <cell r="B733" t="str">
            <v>    其他医疗救助支出</v>
          </cell>
          <cell r="C733">
            <v>4</v>
          </cell>
          <cell r="D733">
            <v>4</v>
          </cell>
        </row>
        <row r="734">
          <cell r="A734">
            <v>21014</v>
          </cell>
          <cell r="B734" t="str">
            <v>  优抚对象医疗</v>
          </cell>
          <cell r="C734">
            <v>42</v>
          </cell>
          <cell r="D734">
            <v>42</v>
          </cell>
        </row>
        <row r="735">
          <cell r="A735">
            <v>2101401</v>
          </cell>
          <cell r="B735" t="str">
            <v>    优抚对象医疗补助</v>
          </cell>
          <cell r="C735">
            <v>42</v>
          </cell>
          <cell r="D735">
            <v>42</v>
          </cell>
        </row>
        <row r="736">
          <cell r="A736">
            <v>2101499</v>
          </cell>
          <cell r="B736" t="str">
            <v>    其他优抚对象医疗支出</v>
          </cell>
          <cell r="C736">
            <v>0</v>
          </cell>
          <cell r="D736">
            <v>0</v>
          </cell>
        </row>
        <row r="737">
          <cell r="A737">
            <v>21015</v>
          </cell>
          <cell r="B737" t="str">
            <v>  医疗保障管理事务</v>
          </cell>
          <cell r="C737">
            <v>0</v>
          </cell>
          <cell r="D737">
            <v>0</v>
          </cell>
        </row>
        <row r="738">
          <cell r="A738">
            <v>2101501</v>
          </cell>
          <cell r="B738" t="str">
            <v>    行政运行</v>
          </cell>
          <cell r="C738">
            <v>0</v>
          </cell>
          <cell r="D738">
            <v>0</v>
          </cell>
        </row>
        <row r="739">
          <cell r="A739">
            <v>2101502</v>
          </cell>
          <cell r="B739" t="str">
            <v>    一般行政管理事务</v>
          </cell>
          <cell r="C739">
            <v>0</v>
          </cell>
          <cell r="D739">
            <v>0</v>
          </cell>
        </row>
        <row r="740">
          <cell r="A740">
            <v>2101503</v>
          </cell>
          <cell r="B740" t="str">
            <v>    机关服务</v>
          </cell>
          <cell r="C740">
            <v>0</v>
          </cell>
          <cell r="D740">
            <v>0</v>
          </cell>
        </row>
        <row r="741">
          <cell r="A741">
            <v>2101504</v>
          </cell>
          <cell r="B741" t="str">
            <v>    信息化建设</v>
          </cell>
          <cell r="C741">
            <v>0</v>
          </cell>
          <cell r="D741">
            <v>0</v>
          </cell>
        </row>
        <row r="742">
          <cell r="A742">
            <v>2101505</v>
          </cell>
          <cell r="B742" t="str">
            <v>    医疗保障政策管理</v>
          </cell>
          <cell r="C742">
            <v>0</v>
          </cell>
          <cell r="D742">
            <v>0</v>
          </cell>
        </row>
        <row r="743">
          <cell r="A743">
            <v>2101506</v>
          </cell>
          <cell r="B743" t="str">
            <v>    医疗保障经办事务</v>
          </cell>
          <cell r="C743">
            <v>0</v>
          </cell>
          <cell r="D743">
            <v>0</v>
          </cell>
        </row>
        <row r="744">
          <cell r="A744">
            <v>2101550</v>
          </cell>
          <cell r="B744" t="str">
            <v>    事业运行</v>
          </cell>
          <cell r="C744">
            <v>0</v>
          </cell>
          <cell r="D744">
            <v>0</v>
          </cell>
        </row>
        <row r="745">
          <cell r="A745">
            <v>2101599</v>
          </cell>
          <cell r="B745" t="str">
            <v>    其他医疗保障管理事务支出</v>
          </cell>
          <cell r="C745">
            <v>0</v>
          </cell>
          <cell r="D745">
            <v>0</v>
          </cell>
        </row>
        <row r="746">
          <cell r="A746">
            <v>21016</v>
          </cell>
          <cell r="B746" t="str">
            <v>  老龄卫生健康事务(款)</v>
          </cell>
          <cell r="C746">
            <v>16</v>
          </cell>
          <cell r="D746">
            <v>16</v>
          </cell>
        </row>
        <row r="747">
          <cell r="A747">
            <v>2101601</v>
          </cell>
          <cell r="B747" t="str">
            <v>    老龄卫生健康事务(项)</v>
          </cell>
          <cell r="C747">
            <v>16</v>
          </cell>
          <cell r="D747">
            <v>16</v>
          </cell>
        </row>
        <row r="748">
          <cell r="A748">
            <v>21099</v>
          </cell>
          <cell r="B748" t="str">
            <v>  其他卫生健康支出(款)</v>
          </cell>
          <cell r="C748">
            <v>0</v>
          </cell>
          <cell r="D748">
            <v>0</v>
          </cell>
        </row>
        <row r="749">
          <cell r="A749">
            <v>2109999</v>
          </cell>
          <cell r="B749" t="str">
            <v>    其他卫生健康支出(项)</v>
          </cell>
          <cell r="C749">
            <v>0</v>
          </cell>
          <cell r="D749">
            <v>0</v>
          </cell>
        </row>
        <row r="750">
          <cell r="A750">
            <v>211</v>
          </cell>
          <cell r="B750" t="str">
            <v>节能环保支出</v>
          </cell>
          <cell r="C750">
            <v>16245</v>
          </cell>
          <cell r="D750">
            <v>16245</v>
          </cell>
        </row>
        <row r="751">
          <cell r="A751">
            <v>21101</v>
          </cell>
          <cell r="B751" t="str">
            <v>  环境保护管理事务</v>
          </cell>
          <cell r="C751">
            <v>450</v>
          </cell>
          <cell r="D751">
            <v>450</v>
          </cell>
        </row>
        <row r="752">
          <cell r="A752">
            <v>2110101</v>
          </cell>
          <cell r="B752" t="str">
            <v>    行政运行</v>
          </cell>
          <cell r="C752">
            <v>0</v>
          </cell>
          <cell r="D752">
            <v>0</v>
          </cell>
        </row>
        <row r="753">
          <cell r="A753">
            <v>2110102</v>
          </cell>
          <cell r="B753" t="str">
            <v>    一般行政管理事务</v>
          </cell>
          <cell r="C753">
            <v>450</v>
          </cell>
          <cell r="D753">
            <v>450</v>
          </cell>
        </row>
        <row r="754">
          <cell r="A754">
            <v>2110103</v>
          </cell>
          <cell r="B754" t="str">
            <v>    机关服务</v>
          </cell>
          <cell r="C754">
            <v>0</v>
          </cell>
          <cell r="D754">
            <v>0</v>
          </cell>
        </row>
        <row r="755">
          <cell r="A755">
            <v>2110104</v>
          </cell>
          <cell r="B755" t="str">
            <v>    生态环境保护宣传</v>
          </cell>
          <cell r="C755">
            <v>0</v>
          </cell>
          <cell r="D755">
            <v>0</v>
          </cell>
        </row>
        <row r="756">
          <cell r="A756">
            <v>2110105</v>
          </cell>
          <cell r="B756" t="str">
            <v>    环境保护法规、规划及标准</v>
          </cell>
          <cell r="C756">
            <v>0</v>
          </cell>
          <cell r="D756">
            <v>0</v>
          </cell>
        </row>
        <row r="757">
          <cell r="A757">
            <v>2110106</v>
          </cell>
          <cell r="B757" t="str">
            <v>    生态环境国际合作及履约</v>
          </cell>
          <cell r="C757">
            <v>0</v>
          </cell>
          <cell r="D757">
            <v>0</v>
          </cell>
        </row>
        <row r="758">
          <cell r="A758">
            <v>2110107</v>
          </cell>
          <cell r="B758" t="str">
            <v>    生态环境保护行政许可</v>
          </cell>
          <cell r="C758">
            <v>0</v>
          </cell>
          <cell r="D758">
            <v>0</v>
          </cell>
        </row>
        <row r="759">
          <cell r="A759">
            <v>2110108</v>
          </cell>
          <cell r="B759" t="str">
            <v>    应对气候变化管理事务</v>
          </cell>
          <cell r="C759">
            <v>0</v>
          </cell>
          <cell r="D759">
            <v>0</v>
          </cell>
        </row>
        <row r="760">
          <cell r="A760">
            <v>2110199</v>
          </cell>
          <cell r="B760" t="str">
            <v>    其他环境保护管理事务支出</v>
          </cell>
          <cell r="C760">
            <v>0</v>
          </cell>
          <cell r="D760">
            <v>0</v>
          </cell>
        </row>
        <row r="761">
          <cell r="A761">
            <v>21102</v>
          </cell>
          <cell r="B761" t="str">
            <v>  环境监测与监察</v>
          </cell>
          <cell r="C761">
            <v>399</v>
          </cell>
          <cell r="D761">
            <v>399</v>
          </cell>
        </row>
        <row r="762">
          <cell r="A762">
            <v>2110203</v>
          </cell>
          <cell r="B762" t="str">
            <v>    建设项目环评审查与监督</v>
          </cell>
          <cell r="C762">
            <v>0</v>
          </cell>
          <cell r="D762">
            <v>0</v>
          </cell>
        </row>
        <row r="763">
          <cell r="A763">
            <v>2110204</v>
          </cell>
          <cell r="B763" t="str">
            <v>    核与辐射安全监督</v>
          </cell>
          <cell r="C763">
            <v>0</v>
          </cell>
          <cell r="D763">
            <v>0</v>
          </cell>
        </row>
        <row r="764">
          <cell r="A764">
            <v>2110299</v>
          </cell>
          <cell r="B764" t="str">
            <v>    其他环境监测与监察支出</v>
          </cell>
          <cell r="C764">
            <v>399</v>
          </cell>
          <cell r="D764">
            <v>399</v>
          </cell>
        </row>
        <row r="765">
          <cell r="A765">
            <v>21103</v>
          </cell>
          <cell r="B765" t="str">
            <v>  污染防治</v>
          </cell>
          <cell r="C765">
            <v>5871</v>
          </cell>
          <cell r="D765">
            <v>5871</v>
          </cell>
        </row>
        <row r="766">
          <cell r="A766">
            <v>2110301</v>
          </cell>
          <cell r="B766" t="str">
            <v>    大气</v>
          </cell>
          <cell r="C766">
            <v>928</v>
          </cell>
          <cell r="D766">
            <v>928</v>
          </cell>
        </row>
        <row r="767">
          <cell r="A767">
            <v>2110302</v>
          </cell>
          <cell r="B767" t="str">
            <v>    水体</v>
          </cell>
          <cell r="C767">
            <v>3779</v>
          </cell>
          <cell r="D767">
            <v>3779</v>
          </cell>
        </row>
        <row r="768">
          <cell r="A768">
            <v>2110303</v>
          </cell>
          <cell r="B768" t="str">
            <v>    噪声</v>
          </cell>
          <cell r="C768">
            <v>0</v>
          </cell>
          <cell r="D768">
            <v>0</v>
          </cell>
        </row>
        <row r="769">
          <cell r="A769">
            <v>2110304</v>
          </cell>
          <cell r="B769" t="str">
            <v>    固体废弃物与化学品</v>
          </cell>
          <cell r="C769">
            <v>0</v>
          </cell>
          <cell r="D769">
            <v>0</v>
          </cell>
        </row>
        <row r="770">
          <cell r="A770">
            <v>2110305</v>
          </cell>
          <cell r="B770" t="str">
            <v>    放射源和放射性废物监管</v>
          </cell>
          <cell r="C770">
            <v>1087</v>
          </cell>
          <cell r="D770">
            <v>1087</v>
          </cell>
        </row>
        <row r="771">
          <cell r="A771">
            <v>2110306</v>
          </cell>
          <cell r="B771" t="str">
            <v>    辐射</v>
          </cell>
          <cell r="C771">
            <v>0</v>
          </cell>
          <cell r="D771">
            <v>0</v>
          </cell>
        </row>
        <row r="772">
          <cell r="A772">
            <v>2110307</v>
          </cell>
          <cell r="B772" t="str">
            <v>    土壤</v>
          </cell>
          <cell r="C772">
            <v>77</v>
          </cell>
          <cell r="D772">
            <v>77</v>
          </cell>
        </row>
        <row r="773">
          <cell r="A773">
            <v>2110399</v>
          </cell>
          <cell r="B773" t="str">
            <v>    其他污染防治支出</v>
          </cell>
          <cell r="C773">
            <v>0</v>
          </cell>
          <cell r="D773">
            <v>0</v>
          </cell>
        </row>
        <row r="774">
          <cell r="A774">
            <v>21104</v>
          </cell>
          <cell r="B774" t="str">
            <v>  自然生态保护</v>
          </cell>
          <cell r="C774">
            <v>1097</v>
          </cell>
          <cell r="D774">
            <v>1097</v>
          </cell>
        </row>
        <row r="775">
          <cell r="A775">
            <v>2110401</v>
          </cell>
          <cell r="B775" t="str">
            <v>    生态保护</v>
          </cell>
          <cell r="C775">
            <v>331</v>
          </cell>
          <cell r="D775">
            <v>331</v>
          </cell>
        </row>
        <row r="776">
          <cell r="A776">
            <v>2110402</v>
          </cell>
          <cell r="B776" t="str">
            <v>    农村环境保护</v>
          </cell>
          <cell r="C776">
            <v>757</v>
          </cell>
          <cell r="D776">
            <v>757</v>
          </cell>
        </row>
        <row r="777">
          <cell r="A777">
            <v>2110404</v>
          </cell>
          <cell r="B777" t="str">
            <v>    生物及物种资源保护</v>
          </cell>
          <cell r="C777">
            <v>9</v>
          </cell>
          <cell r="D777">
            <v>9</v>
          </cell>
        </row>
        <row r="778">
          <cell r="A778">
            <v>2110405</v>
          </cell>
          <cell r="B778" t="str">
            <v>    草原生态修复治理</v>
          </cell>
          <cell r="C778">
            <v>0</v>
          </cell>
          <cell r="D778">
            <v>0</v>
          </cell>
        </row>
        <row r="779">
          <cell r="A779">
            <v>2110406</v>
          </cell>
          <cell r="B779" t="str">
            <v>    自然保护地</v>
          </cell>
          <cell r="C779">
            <v>0</v>
          </cell>
          <cell r="D779">
            <v>0</v>
          </cell>
        </row>
        <row r="780">
          <cell r="A780">
            <v>2110499</v>
          </cell>
          <cell r="B780" t="str">
            <v>    其他自然生态保护支出</v>
          </cell>
          <cell r="C780">
            <v>0</v>
          </cell>
          <cell r="D780">
            <v>0</v>
          </cell>
        </row>
        <row r="781">
          <cell r="A781">
            <v>21105</v>
          </cell>
          <cell r="B781" t="str">
            <v>  天然林保护</v>
          </cell>
          <cell r="C781">
            <v>472</v>
          </cell>
          <cell r="D781">
            <v>472</v>
          </cell>
        </row>
        <row r="782">
          <cell r="A782">
            <v>2110501</v>
          </cell>
          <cell r="B782" t="str">
            <v>    森林管护</v>
          </cell>
          <cell r="C782">
            <v>472</v>
          </cell>
          <cell r="D782">
            <v>472</v>
          </cell>
        </row>
        <row r="783">
          <cell r="A783">
            <v>2110502</v>
          </cell>
          <cell r="B783" t="str">
            <v>    社会保险补助</v>
          </cell>
          <cell r="C783">
            <v>0</v>
          </cell>
          <cell r="D783">
            <v>0</v>
          </cell>
        </row>
        <row r="784">
          <cell r="A784">
            <v>2110503</v>
          </cell>
          <cell r="B784" t="str">
            <v>    政策性社会性支出补助</v>
          </cell>
          <cell r="C784">
            <v>0</v>
          </cell>
          <cell r="D784">
            <v>0</v>
          </cell>
        </row>
        <row r="785">
          <cell r="A785">
            <v>2110506</v>
          </cell>
          <cell r="B785" t="str">
            <v>    天然林保护工程建设</v>
          </cell>
          <cell r="C785">
            <v>0</v>
          </cell>
          <cell r="D785">
            <v>0</v>
          </cell>
        </row>
        <row r="786">
          <cell r="A786">
            <v>2110507</v>
          </cell>
          <cell r="B786" t="str">
            <v>    停伐补助</v>
          </cell>
          <cell r="C786">
            <v>0</v>
          </cell>
          <cell r="D786">
            <v>0</v>
          </cell>
        </row>
        <row r="787">
          <cell r="A787">
            <v>2110599</v>
          </cell>
          <cell r="B787" t="str">
            <v>    其他天然林保护支出</v>
          </cell>
          <cell r="C787">
            <v>0</v>
          </cell>
          <cell r="D787">
            <v>0</v>
          </cell>
        </row>
        <row r="788">
          <cell r="A788">
            <v>21106</v>
          </cell>
          <cell r="B788" t="str">
            <v>  退耕还林还草</v>
          </cell>
          <cell r="C788">
            <v>21</v>
          </cell>
          <cell r="D788">
            <v>21</v>
          </cell>
        </row>
        <row r="789">
          <cell r="A789">
            <v>2110602</v>
          </cell>
          <cell r="B789" t="str">
            <v>    退耕现金</v>
          </cell>
          <cell r="C789">
            <v>0</v>
          </cell>
          <cell r="D789">
            <v>0</v>
          </cell>
        </row>
        <row r="790">
          <cell r="A790">
            <v>2110603</v>
          </cell>
          <cell r="B790" t="str">
            <v>    退耕还林粮食折现补贴</v>
          </cell>
          <cell r="C790">
            <v>0</v>
          </cell>
          <cell r="D790">
            <v>0</v>
          </cell>
        </row>
        <row r="791">
          <cell r="A791">
            <v>2110604</v>
          </cell>
          <cell r="B791" t="str">
            <v>    退耕还林粮食费用补贴</v>
          </cell>
          <cell r="C791">
            <v>0</v>
          </cell>
          <cell r="D791">
            <v>0</v>
          </cell>
        </row>
        <row r="792">
          <cell r="A792">
            <v>2110605</v>
          </cell>
          <cell r="B792" t="str">
            <v>    退耕还林工程建设</v>
          </cell>
          <cell r="C792">
            <v>0</v>
          </cell>
          <cell r="D792">
            <v>0</v>
          </cell>
        </row>
        <row r="793">
          <cell r="A793">
            <v>2110699</v>
          </cell>
          <cell r="B793" t="str">
            <v>    其他退耕还林还草支出</v>
          </cell>
          <cell r="C793">
            <v>21</v>
          </cell>
          <cell r="D793">
            <v>21</v>
          </cell>
        </row>
        <row r="794">
          <cell r="A794">
            <v>21107</v>
          </cell>
          <cell r="B794" t="str">
            <v>  风沙荒漠治理</v>
          </cell>
          <cell r="C794">
            <v>0</v>
          </cell>
          <cell r="D794">
            <v>0</v>
          </cell>
        </row>
        <row r="795">
          <cell r="A795">
            <v>2110704</v>
          </cell>
          <cell r="B795" t="str">
            <v>    京津风沙源治理工程建设</v>
          </cell>
          <cell r="C795">
            <v>0</v>
          </cell>
          <cell r="D795">
            <v>0</v>
          </cell>
        </row>
        <row r="796">
          <cell r="A796">
            <v>2110799</v>
          </cell>
          <cell r="B796" t="str">
            <v>    其他风沙荒漠治理支出</v>
          </cell>
          <cell r="C796">
            <v>0</v>
          </cell>
          <cell r="D796">
            <v>0</v>
          </cell>
        </row>
        <row r="797">
          <cell r="A797">
            <v>21108</v>
          </cell>
          <cell r="B797" t="str">
            <v>  退牧还草</v>
          </cell>
          <cell r="C797">
            <v>0</v>
          </cell>
          <cell r="D797">
            <v>0</v>
          </cell>
        </row>
        <row r="798">
          <cell r="A798">
            <v>2110804</v>
          </cell>
          <cell r="B798" t="str">
            <v>    退牧还草工程建设</v>
          </cell>
          <cell r="C798">
            <v>0</v>
          </cell>
          <cell r="D798">
            <v>0</v>
          </cell>
        </row>
        <row r="799">
          <cell r="A799">
            <v>2110899</v>
          </cell>
          <cell r="B799" t="str">
            <v>    其他退牧还草支出</v>
          </cell>
          <cell r="C799">
            <v>0</v>
          </cell>
          <cell r="D799">
            <v>0</v>
          </cell>
        </row>
        <row r="800">
          <cell r="A800">
            <v>21109</v>
          </cell>
          <cell r="B800" t="str">
            <v>  已垦草原退耕还草(款)</v>
          </cell>
          <cell r="C800">
            <v>0</v>
          </cell>
          <cell r="D800">
            <v>0</v>
          </cell>
        </row>
        <row r="801">
          <cell r="A801">
            <v>2110901</v>
          </cell>
          <cell r="B801" t="str">
            <v>    已垦草原退耕还草(项)</v>
          </cell>
          <cell r="C801">
            <v>0</v>
          </cell>
          <cell r="D801">
            <v>0</v>
          </cell>
        </row>
        <row r="802">
          <cell r="A802">
            <v>21110</v>
          </cell>
          <cell r="B802" t="str">
            <v>  能源节约利用(款)</v>
          </cell>
          <cell r="C802">
            <v>5721</v>
          </cell>
          <cell r="D802">
            <v>5721</v>
          </cell>
        </row>
        <row r="803">
          <cell r="A803">
            <v>2111001</v>
          </cell>
          <cell r="B803" t="str">
            <v>    能源节约利用(项)</v>
          </cell>
          <cell r="C803">
            <v>5721</v>
          </cell>
          <cell r="D803">
            <v>5721</v>
          </cell>
        </row>
        <row r="804">
          <cell r="A804">
            <v>21111</v>
          </cell>
          <cell r="B804" t="str">
            <v>  污染减排</v>
          </cell>
          <cell r="C804">
            <v>2091</v>
          </cell>
          <cell r="D804">
            <v>2091</v>
          </cell>
        </row>
        <row r="805">
          <cell r="A805">
            <v>2111101</v>
          </cell>
          <cell r="B805" t="str">
            <v>    生态环境监测与信息</v>
          </cell>
          <cell r="C805">
            <v>4</v>
          </cell>
          <cell r="D805">
            <v>4</v>
          </cell>
        </row>
        <row r="806">
          <cell r="A806">
            <v>2111102</v>
          </cell>
          <cell r="B806" t="str">
            <v>    生态环境执法监察</v>
          </cell>
          <cell r="C806">
            <v>0</v>
          </cell>
          <cell r="D806">
            <v>0</v>
          </cell>
        </row>
        <row r="807">
          <cell r="A807">
            <v>2111103</v>
          </cell>
          <cell r="B807" t="str">
            <v>    减排专项支出</v>
          </cell>
          <cell r="C807">
            <v>0</v>
          </cell>
          <cell r="D807">
            <v>0</v>
          </cell>
        </row>
        <row r="808">
          <cell r="A808">
            <v>2111104</v>
          </cell>
          <cell r="B808" t="str">
            <v>    清洁生产专项支出</v>
          </cell>
          <cell r="C808">
            <v>0</v>
          </cell>
          <cell r="D808">
            <v>0</v>
          </cell>
        </row>
        <row r="809">
          <cell r="A809">
            <v>2111199</v>
          </cell>
          <cell r="B809" t="str">
            <v>    其他污染减排支出</v>
          </cell>
          <cell r="C809">
            <v>2087</v>
          </cell>
          <cell r="D809">
            <v>2087</v>
          </cell>
        </row>
        <row r="810">
          <cell r="A810">
            <v>21112</v>
          </cell>
          <cell r="B810" t="str">
            <v>  可再生能源(款)</v>
          </cell>
          <cell r="C810">
            <v>0</v>
          </cell>
          <cell r="D810">
            <v>0</v>
          </cell>
        </row>
        <row r="811">
          <cell r="A811">
            <v>2111201</v>
          </cell>
          <cell r="B811" t="str">
            <v>    可再生能源(项)</v>
          </cell>
          <cell r="C811">
            <v>0</v>
          </cell>
          <cell r="D811">
            <v>0</v>
          </cell>
        </row>
        <row r="812">
          <cell r="A812">
            <v>21113</v>
          </cell>
          <cell r="B812" t="str">
            <v>  循环经济(款)</v>
          </cell>
          <cell r="C812">
            <v>0</v>
          </cell>
          <cell r="D812">
            <v>0</v>
          </cell>
        </row>
        <row r="813">
          <cell r="A813">
            <v>2111301</v>
          </cell>
          <cell r="B813" t="str">
            <v>    循环经济(项)</v>
          </cell>
          <cell r="C813">
            <v>0</v>
          </cell>
          <cell r="D813">
            <v>0</v>
          </cell>
        </row>
        <row r="814">
          <cell r="A814">
            <v>21114</v>
          </cell>
          <cell r="B814" t="str">
            <v>  能源管理事务</v>
          </cell>
          <cell r="C814">
            <v>31</v>
          </cell>
          <cell r="D814">
            <v>31</v>
          </cell>
        </row>
        <row r="815">
          <cell r="A815">
            <v>2111401</v>
          </cell>
          <cell r="B815" t="str">
            <v>    行政运行</v>
          </cell>
          <cell r="C815">
            <v>0</v>
          </cell>
          <cell r="D815">
            <v>0</v>
          </cell>
        </row>
        <row r="816">
          <cell r="A816">
            <v>2111402</v>
          </cell>
          <cell r="B816" t="str">
            <v>    一般行政管理事务</v>
          </cell>
          <cell r="C816">
            <v>0</v>
          </cell>
          <cell r="D816">
            <v>0</v>
          </cell>
        </row>
        <row r="817">
          <cell r="A817">
            <v>2111403</v>
          </cell>
          <cell r="B817" t="str">
            <v>    机关服务</v>
          </cell>
          <cell r="C817">
            <v>0</v>
          </cell>
          <cell r="D817">
            <v>0</v>
          </cell>
        </row>
        <row r="818">
          <cell r="A818">
            <v>2111406</v>
          </cell>
          <cell r="B818" t="str">
            <v>    能源科技装备</v>
          </cell>
          <cell r="C818">
            <v>0</v>
          </cell>
          <cell r="D818">
            <v>0</v>
          </cell>
        </row>
        <row r="819">
          <cell r="A819">
            <v>2111407</v>
          </cell>
          <cell r="B819" t="str">
            <v>    能源行业管理</v>
          </cell>
          <cell r="C819">
            <v>0</v>
          </cell>
          <cell r="D819">
            <v>0</v>
          </cell>
        </row>
        <row r="820">
          <cell r="A820">
            <v>2111408</v>
          </cell>
          <cell r="B820" t="str">
            <v>    能源管理</v>
          </cell>
          <cell r="C820">
            <v>0</v>
          </cell>
          <cell r="D820">
            <v>0</v>
          </cell>
        </row>
        <row r="821">
          <cell r="A821">
            <v>2111411</v>
          </cell>
          <cell r="B821" t="str">
            <v>    信息化建设</v>
          </cell>
          <cell r="C821">
            <v>31</v>
          </cell>
          <cell r="D821">
            <v>31</v>
          </cell>
        </row>
        <row r="822">
          <cell r="A822">
            <v>2111413</v>
          </cell>
          <cell r="B822" t="str">
            <v>    农村电网建设</v>
          </cell>
          <cell r="C822">
            <v>0</v>
          </cell>
          <cell r="D822">
            <v>0</v>
          </cell>
        </row>
        <row r="823">
          <cell r="A823">
            <v>2111450</v>
          </cell>
          <cell r="B823" t="str">
            <v>    事业运行</v>
          </cell>
          <cell r="C823">
            <v>0</v>
          </cell>
          <cell r="D823">
            <v>0</v>
          </cell>
        </row>
        <row r="824">
          <cell r="A824">
            <v>2111499</v>
          </cell>
          <cell r="B824" t="str">
            <v>    其他能源管理事务支出</v>
          </cell>
          <cell r="C824">
            <v>0</v>
          </cell>
          <cell r="D824">
            <v>0</v>
          </cell>
        </row>
        <row r="825">
          <cell r="A825">
            <v>21199</v>
          </cell>
          <cell r="B825" t="str">
            <v>  其他节能环保支出(款)</v>
          </cell>
          <cell r="C825">
            <v>92</v>
          </cell>
          <cell r="D825">
            <v>92</v>
          </cell>
        </row>
        <row r="826">
          <cell r="A826">
            <v>2119999</v>
          </cell>
          <cell r="B826" t="str">
            <v>    其他节能环保支出(项)</v>
          </cell>
          <cell r="C826">
            <v>92</v>
          </cell>
          <cell r="D826">
            <v>92</v>
          </cell>
        </row>
        <row r="827">
          <cell r="A827">
            <v>212</v>
          </cell>
          <cell r="B827" t="str">
            <v>城乡社区支出</v>
          </cell>
          <cell r="C827">
            <v>73000</v>
          </cell>
          <cell r="D827">
            <v>73000</v>
          </cell>
        </row>
        <row r="828">
          <cell r="A828">
            <v>21201</v>
          </cell>
          <cell r="B828" t="str">
            <v>  城乡社区管理事务</v>
          </cell>
          <cell r="C828">
            <v>18680</v>
          </cell>
          <cell r="D828">
            <v>18680</v>
          </cell>
        </row>
        <row r="829">
          <cell r="A829">
            <v>2120101</v>
          </cell>
          <cell r="B829" t="str">
            <v>    行政运行</v>
          </cell>
          <cell r="C829">
            <v>199</v>
          </cell>
          <cell r="D829">
            <v>199</v>
          </cell>
        </row>
        <row r="830">
          <cell r="A830">
            <v>2120102</v>
          </cell>
          <cell r="B830" t="str">
            <v>    一般行政管理事务</v>
          </cell>
          <cell r="C830">
            <v>3491</v>
          </cell>
          <cell r="D830">
            <v>3491</v>
          </cell>
        </row>
        <row r="831">
          <cell r="A831">
            <v>2120103</v>
          </cell>
          <cell r="B831" t="str">
            <v>    机关服务</v>
          </cell>
          <cell r="C831">
            <v>0</v>
          </cell>
          <cell r="D831">
            <v>0</v>
          </cell>
        </row>
        <row r="832">
          <cell r="A832">
            <v>2120104</v>
          </cell>
          <cell r="B832" t="str">
            <v>    城管执法</v>
          </cell>
          <cell r="C832">
            <v>1059</v>
          </cell>
          <cell r="D832">
            <v>1059</v>
          </cell>
        </row>
        <row r="833">
          <cell r="A833">
            <v>2120105</v>
          </cell>
          <cell r="B833" t="str">
            <v>    工程建设标准规范编制与监管</v>
          </cell>
          <cell r="C833">
            <v>0</v>
          </cell>
          <cell r="D833">
            <v>0</v>
          </cell>
        </row>
        <row r="834">
          <cell r="A834">
            <v>2120106</v>
          </cell>
          <cell r="B834" t="str">
            <v>    工程建设管理</v>
          </cell>
          <cell r="C834">
            <v>57</v>
          </cell>
          <cell r="D834">
            <v>57</v>
          </cell>
        </row>
        <row r="835">
          <cell r="A835">
            <v>2120107</v>
          </cell>
          <cell r="B835" t="str">
            <v>    市政公用行业市场监管</v>
          </cell>
          <cell r="C835">
            <v>0</v>
          </cell>
          <cell r="D835">
            <v>0</v>
          </cell>
        </row>
        <row r="836">
          <cell r="A836">
            <v>2120109</v>
          </cell>
          <cell r="B836" t="str">
            <v>    住宅建设与房地产市场监管</v>
          </cell>
          <cell r="C836">
            <v>0</v>
          </cell>
          <cell r="D836">
            <v>0</v>
          </cell>
        </row>
        <row r="837">
          <cell r="A837">
            <v>2120110</v>
          </cell>
          <cell r="B837" t="str">
            <v>    执业资格注册、资质审查</v>
          </cell>
          <cell r="C837">
            <v>0</v>
          </cell>
          <cell r="D837">
            <v>0</v>
          </cell>
        </row>
        <row r="838">
          <cell r="A838">
            <v>2120199</v>
          </cell>
          <cell r="B838" t="str">
            <v>    其他城乡社区管理事务支出</v>
          </cell>
          <cell r="C838">
            <v>13874</v>
          </cell>
          <cell r="D838">
            <v>13874</v>
          </cell>
        </row>
        <row r="839">
          <cell r="A839">
            <v>21202</v>
          </cell>
          <cell r="B839" t="str">
            <v>  城乡社区规划与管理(款)</v>
          </cell>
          <cell r="C839">
            <v>10341</v>
          </cell>
          <cell r="D839">
            <v>10341</v>
          </cell>
        </row>
        <row r="840">
          <cell r="A840">
            <v>2120201</v>
          </cell>
          <cell r="B840" t="str">
            <v>    城乡社区规划与管理(项)</v>
          </cell>
          <cell r="C840">
            <v>10341</v>
          </cell>
          <cell r="D840">
            <v>10341</v>
          </cell>
        </row>
        <row r="841">
          <cell r="A841">
            <v>21203</v>
          </cell>
          <cell r="B841" t="str">
            <v>  城乡社区公共设施</v>
          </cell>
          <cell r="C841">
            <v>15877</v>
          </cell>
          <cell r="D841">
            <v>15877</v>
          </cell>
        </row>
        <row r="842">
          <cell r="A842">
            <v>2120303</v>
          </cell>
          <cell r="B842" t="str">
            <v>    小城镇基础设施建设</v>
          </cell>
          <cell r="C842">
            <v>12388</v>
          </cell>
          <cell r="D842">
            <v>12388</v>
          </cell>
        </row>
        <row r="843">
          <cell r="A843">
            <v>2120399</v>
          </cell>
          <cell r="B843" t="str">
            <v>    其他城乡社区公共设施支出</v>
          </cell>
          <cell r="C843">
            <v>3489</v>
          </cell>
          <cell r="D843">
            <v>3489</v>
          </cell>
        </row>
        <row r="844">
          <cell r="A844">
            <v>21205</v>
          </cell>
          <cell r="B844" t="str">
            <v>  城乡社区环境卫生(款)</v>
          </cell>
          <cell r="C844">
            <v>1575</v>
          </cell>
          <cell r="D844">
            <v>1575</v>
          </cell>
        </row>
        <row r="845">
          <cell r="A845">
            <v>2120501</v>
          </cell>
          <cell r="B845" t="str">
            <v>    城乡社区环境卫生(项)</v>
          </cell>
          <cell r="C845">
            <v>1575</v>
          </cell>
          <cell r="D845">
            <v>1575</v>
          </cell>
        </row>
        <row r="846">
          <cell r="A846">
            <v>21206</v>
          </cell>
          <cell r="B846" t="str">
            <v>  建设市场管理与监督(款)</v>
          </cell>
          <cell r="C846">
            <v>13</v>
          </cell>
          <cell r="D846">
            <v>13</v>
          </cell>
        </row>
        <row r="847">
          <cell r="A847">
            <v>2120601</v>
          </cell>
          <cell r="B847" t="str">
            <v>    建设市场管理与监督(项)</v>
          </cell>
          <cell r="C847">
            <v>13</v>
          </cell>
          <cell r="D847">
            <v>13</v>
          </cell>
        </row>
        <row r="848">
          <cell r="A848">
            <v>21299</v>
          </cell>
          <cell r="B848" t="str">
            <v>  其他城乡社区支出(款)</v>
          </cell>
          <cell r="C848">
            <v>26514</v>
          </cell>
          <cell r="D848">
            <v>26514</v>
          </cell>
        </row>
        <row r="849">
          <cell r="A849">
            <v>2129999</v>
          </cell>
          <cell r="B849" t="str">
            <v>    其他城乡社区支出(项)</v>
          </cell>
          <cell r="C849">
            <v>26514</v>
          </cell>
          <cell r="D849">
            <v>26514</v>
          </cell>
        </row>
        <row r="850">
          <cell r="A850">
            <v>213</v>
          </cell>
          <cell r="B850" t="str">
            <v>农林水支出</v>
          </cell>
          <cell r="C850">
            <v>42256</v>
          </cell>
          <cell r="D850">
            <v>42256</v>
          </cell>
        </row>
        <row r="851">
          <cell r="A851">
            <v>21301</v>
          </cell>
          <cell r="B851" t="str">
            <v>  农业农村</v>
          </cell>
          <cell r="C851">
            <v>14967</v>
          </cell>
          <cell r="D851">
            <v>14967</v>
          </cell>
        </row>
        <row r="852">
          <cell r="A852">
            <v>2130101</v>
          </cell>
          <cell r="B852" t="str">
            <v>    行政运行</v>
          </cell>
          <cell r="C852">
            <v>0</v>
          </cell>
          <cell r="D852">
            <v>0</v>
          </cell>
        </row>
        <row r="853">
          <cell r="A853">
            <v>2130102</v>
          </cell>
          <cell r="B853" t="str">
            <v>    一般行政管理事务</v>
          </cell>
          <cell r="C853">
            <v>2141</v>
          </cell>
          <cell r="D853">
            <v>2141</v>
          </cell>
        </row>
        <row r="854">
          <cell r="A854">
            <v>2130103</v>
          </cell>
          <cell r="B854" t="str">
            <v>    机关服务</v>
          </cell>
          <cell r="C854">
            <v>0</v>
          </cell>
          <cell r="D854">
            <v>0</v>
          </cell>
        </row>
        <row r="855">
          <cell r="A855">
            <v>2130104</v>
          </cell>
          <cell r="B855" t="str">
            <v>    事业运行</v>
          </cell>
          <cell r="C855">
            <v>0</v>
          </cell>
          <cell r="D855">
            <v>0</v>
          </cell>
        </row>
        <row r="856">
          <cell r="A856">
            <v>2130105</v>
          </cell>
          <cell r="B856" t="str">
            <v>    农垦运行</v>
          </cell>
          <cell r="C856">
            <v>0</v>
          </cell>
          <cell r="D856">
            <v>0</v>
          </cell>
        </row>
        <row r="857">
          <cell r="A857">
            <v>2130106</v>
          </cell>
          <cell r="B857" t="str">
            <v>    科技转化与推广服务</v>
          </cell>
          <cell r="C857">
            <v>151</v>
          </cell>
          <cell r="D857">
            <v>151</v>
          </cell>
        </row>
        <row r="858">
          <cell r="A858">
            <v>2130108</v>
          </cell>
          <cell r="B858" t="str">
            <v>    病虫害控制</v>
          </cell>
          <cell r="C858">
            <v>330</v>
          </cell>
          <cell r="D858">
            <v>330</v>
          </cell>
        </row>
        <row r="859">
          <cell r="A859">
            <v>2130109</v>
          </cell>
          <cell r="B859" t="str">
            <v>    农产品质量安全</v>
          </cell>
          <cell r="C859">
            <v>83</v>
          </cell>
          <cell r="D859">
            <v>83</v>
          </cell>
        </row>
        <row r="860">
          <cell r="A860">
            <v>2130110</v>
          </cell>
          <cell r="B860" t="str">
            <v>    执法监管</v>
          </cell>
          <cell r="C860">
            <v>0</v>
          </cell>
          <cell r="D860">
            <v>0</v>
          </cell>
        </row>
        <row r="861">
          <cell r="A861">
            <v>2130111</v>
          </cell>
          <cell r="B861" t="str">
            <v>    统计监测与信息服务</v>
          </cell>
          <cell r="C861">
            <v>5</v>
          </cell>
          <cell r="D861">
            <v>5</v>
          </cell>
        </row>
        <row r="862">
          <cell r="A862">
            <v>2130112</v>
          </cell>
          <cell r="B862" t="str">
            <v>    行业业务管理</v>
          </cell>
          <cell r="C862">
            <v>0</v>
          </cell>
          <cell r="D862">
            <v>0</v>
          </cell>
        </row>
        <row r="863">
          <cell r="A863">
            <v>2130114</v>
          </cell>
          <cell r="B863" t="str">
            <v>    对外交流与合作</v>
          </cell>
          <cell r="C863">
            <v>0</v>
          </cell>
          <cell r="D863">
            <v>0</v>
          </cell>
        </row>
        <row r="864">
          <cell r="A864">
            <v>2130119</v>
          </cell>
          <cell r="B864" t="str">
            <v>    防灾救灾</v>
          </cell>
          <cell r="C864">
            <v>60</v>
          </cell>
          <cell r="D864">
            <v>60</v>
          </cell>
        </row>
        <row r="865">
          <cell r="A865">
            <v>2130120</v>
          </cell>
          <cell r="B865" t="str">
            <v>    稳定农民收入补贴</v>
          </cell>
          <cell r="C865">
            <v>112</v>
          </cell>
          <cell r="D865">
            <v>112</v>
          </cell>
        </row>
        <row r="866">
          <cell r="A866">
            <v>2130121</v>
          </cell>
          <cell r="B866" t="str">
            <v>    农业结构调整补贴</v>
          </cell>
          <cell r="C866">
            <v>0</v>
          </cell>
          <cell r="D866">
            <v>0</v>
          </cell>
        </row>
        <row r="867">
          <cell r="A867">
            <v>2130122</v>
          </cell>
          <cell r="B867" t="str">
            <v>    农业生产发展</v>
          </cell>
          <cell r="C867">
            <v>5471</v>
          </cell>
          <cell r="D867">
            <v>5471</v>
          </cell>
        </row>
        <row r="868">
          <cell r="A868">
            <v>2130124</v>
          </cell>
          <cell r="B868" t="str">
            <v>    农村合作经济</v>
          </cell>
          <cell r="C868">
            <v>117</v>
          </cell>
          <cell r="D868">
            <v>117</v>
          </cell>
        </row>
        <row r="869">
          <cell r="A869">
            <v>2130125</v>
          </cell>
          <cell r="B869" t="str">
            <v>    农产品加工与促销</v>
          </cell>
          <cell r="C869">
            <v>153</v>
          </cell>
          <cell r="D869">
            <v>153</v>
          </cell>
        </row>
        <row r="870">
          <cell r="A870">
            <v>2130126</v>
          </cell>
          <cell r="B870" t="str">
            <v>    农村社会事业</v>
          </cell>
          <cell r="C870">
            <v>2796</v>
          </cell>
          <cell r="D870">
            <v>2796</v>
          </cell>
        </row>
        <row r="871">
          <cell r="A871">
            <v>2130135</v>
          </cell>
          <cell r="B871" t="str">
            <v>    农业资源保护修复与利用</v>
          </cell>
          <cell r="C871">
            <v>33</v>
          </cell>
          <cell r="D871">
            <v>33</v>
          </cell>
        </row>
        <row r="872">
          <cell r="A872">
            <v>2130142</v>
          </cell>
          <cell r="B872" t="str">
            <v>    农村道路建设</v>
          </cell>
          <cell r="C872">
            <v>2476</v>
          </cell>
          <cell r="D872">
            <v>2476</v>
          </cell>
        </row>
        <row r="873">
          <cell r="A873">
            <v>2130148</v>
          </cell>
          <cell r="B873" t="str">
            <v>    渔业发展</v>
          </cell>
          <cell r="C873">
            <v>94</v>
          </cell>
          <cell r="D873">
            <v>94</v>
          </cell>
        </row>
        <row r="874">
          <cell r="A874">
            <v>2130152</v>
          </cell>
          <cell r="B874" t="str">
            <v>    对高校毕业生到基层任职补助</v>
          </cell>
          <cell r="C874">
            <v>0</v>
          </cell>
          <cell r="D874">
            <v>0</v>
          </cell>
        </row>
        <row r="875">
          <cell r="A875">
            <v>2130153</v>
          </cell>
          <cell r="B875" t="str">
            <v>    农田建设</v>
          </cell>
          <cell r="C875">
            <v>619</v>
          </cell>
          <cell r="D875">
            <v>619</v>
          </cell>
        </row>
        <row r="876">
          <cell r="A876">
            <v>2130199</v>
          </cell>
          <cell r="B876" t="str">
            <v>    其他农业农村支出</v>
          </cell>
          <cell r="C876">
            <v>326</v>
          </cell>
          <cell r="D876">
            <v>326</v>
          </cell>
        </row>
        <row r="877">
          <cell r="A877">
            <v>21302</v>
          </cell>
          <cell r="B877" t="str">
            <v>  林业和草原</v>
          </cell>
          <cell r="C877">
            <v>8243</v>
          </cell>
          <cell r="D877">
            <v>8243</v>
          </cell>
        </row>
        <row r="878">
          <cell r="A878">
            <v>2130201</v>
          </cell>
          <cell r="B878" t="str">
            <v>    行政运行</v>
          </cell>
          <cell r="C878">
            <v>0</v>
          </cell>
          <cell r="D878">
            <v>0</v>
          </cell>
        </row>
        <row r="879">
          <cell r="A879">
            <v>2130202</v>
          </cell>
          <cell r="B879" t="str">
            <v>    一般行政管理事务</v>
          </cell>
          <cell r="C879">
            <v>1362</v>
          </cell>
          <cell r="D879">
            <v>1362</v>
          </cell>
        </row>
        <row r="880">
          <cell r="A880">
            <v>2130203</v>
          </cell>
          <cell r="B880" t="str">
            <v>    机关服务</v>
          </cell>
          <cell r="C880">
            <v>0</v>
          </cell>
          <cell r="D880">
            <v>0</v>
          </cell>
        </row>
        <row r="881">
          <cell r="A881">
            <v>2130204</v>
          </cell>
          <cell r="B881" t="str">
            <v>    事业机构</v>
          </cell>
          <cell r="C881">
            <v>0</v>
          </cell>
          <cell r="D881">
            <v>0</v>
          </cell>
        </row>
        <row r="882">
          <cell r="A882">
            <v>2130205</v>
          </cell>
          <cell r="B882" t="str">
            <v>    森林资源培育</v>
          </cell>
          <cell r="C882">
            <v>4963</v>
          </cell>
          <cell r="D882">
            <v>4963</v>
          </cell>
        </row>
        <row r="883">
          <cell r="A883">
            <v>2130206</v>
          </cell>
          <cell r="B883" t="str">
            <v>    技术推广与转化</v>
          </cell>
          <cell r="C883">
            <v>129</v>
          </cell>
          <cell r="D883">
            <v>129</v>
          </cell>
        </row>
        <row r="884">
          <cell r="A884">
            <v>2130207</v>
          </cell>
          <cell r="B884" t="str">
            <v>    森林资源管理</v>
          </cell>
          <cell r="C884">
            <v>189</v>
          </cell>
          <cell r="D884">
            <v>189</v>
          </cell>
        </row>
        <row r="885">
          <cell r="A885">
            <v>2130209</v>
          </cell>
          <cell r="B885" t="str">
            <v>    森林生态效益补偿</v>
          </cell>
          <cell r="C885">
            <v>1056</v>
          </cell>
          <cell r="D885">
            <v>1056</v>
          </cell>
        </row>
        <row r="886">
          <cell r="A886">
            <v>2130211</v>
          </cell>
          <cell r="B886" t="str">
            <v>    动植物保护</v>
          </cell>
          <cell r="C886">
            <v>15</v>
          </cell>
          <cell r="D886">
            <v>15</v>
          </cell>
        </row>
        <row r="887">
          <cell r="A887">
            <v>2130212</v>
          </cell>
          <cell r="B887" t="str">
            <v>    湿地保护</v>
          </cell>
          <cell r="C887">
            <v>160</v>
          </cell>
          <cell r="D887">
            <v>160</v>
          </cell>
        </row>
        <row r="888">
          <cell r="A888">
            <v>2130213</v>
          </cell>
          <cell r="B888" t="str">
            <v>    执法与监督</v>
          </cell>
          <cell r="C888">
            <v>0</v>
          </cell>
          <cell r="D888">
            <v>0</v>
          </cell>
        </row>
        <row r="889">
          <cell r="A889">
            <v>2130217</v>
          </cell>
          <cell r="B889" t="str">
            <v>    防沙治沙</v>
          </cell>
          <cell r="C889">
            <v>0</v>
          </cell>
          <cell r="D889">
            <v>0</v>
          </cell>
        </row>
        <row r="890">
          <cell r="A890">
            <v>2130220</v>
          </cell>
          <cell r="B890" t="str">
            <v>    对外合作与交流</v>
          </cell>
          <cell r="C890">
            <v>0</v>
          </cell>
          <cell r="D890">
            <v>0</v>
          </cell>
        </row>
        <row r="891">
          <cell r="A891">
            <v>2130221</v>
          </cell>
          <cell r="B891" t="str">
            <v>    产业化管理</v>
          </cell>
          <cell r="C891">
            <v>0</v>
          </cell>
          <cell r="D891">
            <v>0</v>
          </cell>
        </row>
        <row r="892">
          <cell r="A892">
            <v>2130223</v>
          </cell>
          <cell r="B892" t="str">
            <v>    信息管理</v>
          </cell>
          <cell r="C892">
            <v>0</v>
          </cell>
          <cell r="D892">
            <v>0</v>
          </cell>
        </row>
        <row r="893">
          <cell r="A893">
            <v>2130226</v>
          </cell>
          <cell r="B893" t="str">
            <v>    林区公共支出</v>
          </cell>
          <cell r="C893">
            <v>0</v>
          </cell>
          <cell r="D893">
            <v>0</v>
          </cell>
        </row>
        <row r="894">
          <cell r="A894">
            <v>2130227</v>
          </cell>
          <cell r="B894" t="str">
            <v>    贷款贴息</v>
          </cell>
          <cell r="C894">
            <v>1</v>
          </cell>
          <cell r="D894">
            <v>1</v>
          </cell>
        </row>
        <row r="895">
          <cell r="A895">
            <v>2130234</v>
          </cell>
          <cell r="B895" t="str">
            <v>    林业草原防灾减灾</v>
          </cell>
          <cell r="C895">
            <v>220</v>
          </cell>
          <cell r="D895">
            <v>220</v>
          </cell>
        </row>
        <row r="896">
          <cell r="A896">
            <v>2130236</v>
          </cell>
          <cell r="B896" t="str">
            <v>    草原管理</v>
          </cell>
          <cell r="C896">
            <v>0</v>
          </cell>
          <cell r="D896">
            <v>0</v>
          </cell>
        </row>
        <row r="897">
          <cell r="A897">
            <v>2130237</v>
          </cell>
          <cell r="B897" t="str">
            <v>    行业业务管理</v>
          </cell>
          <cell r="C897">
            <v>0</v>
          </cell>
          <cell r="D897">
            <v>0</v>
          </cell>
        </row>
        <row r="898">
          <cell r="A898">
            <v>2130299</v>
          </cell>
          <cell r="B898" t="str">
            <v>    其他林业和草原支出</v>
          </cell>
          <cell r="C898">
            <v>148</v>
          </cell>
          <cell r="D898">
            <v>148</v>
          </cell>
        </row>
        <row r="899">
          <cell r="A899">
            <v>21303</v>
          </cell>
          <cell r="B899" t="str">
            <v>  水利</v>
          </cell>
          <cell r="C899">
            <v>4597</v>
          </cell>
          <cell r="D899">
            <v>4597</v>
          </cell>
        </row>
        <row r="900">
          <cell r="A900">
            <v>2130301</v>
          </cell>
          <cell r="B900" t="str">
            <v>    行政运行</v>
          </cell>
          <cell r="C900">
            <v>0</v>
          </cell>
          <cell r="D900">
            <v>0</v>
          </cell>
        </row>
        <row r="901">
          <cell r="A901">
            <v>2130302</v>
          </cell>
          <cell r="B901" t="str">
            <v>    一般行政管理事务</v>
          </cell>
          <cell r="C901">
            <v>695</v>
          </cell>
          <cell r="D901">
            <v>695</v>
          </cell>
        </row>
        <row r="902">
          <cell r="A902">
            <v>2130303</v>
          </cell>
          <cell r="B902" t="str">
            <v>    机关服务</v>
          </cell>
          <cell r="C902">
            <v>0</v>
          </cell>
          <cell r="D902">
            <v>0</v>
          </cell>
        </row>
        <row r="903">
          <cell r="A903">
            <v>2130304</v>
          </cell>
          <cell r="B903" t="str">
            <v>    水利行业业务管理</v>
          </cell>
          <cell r="C903">
            <v>7</v>
          </cell>
          <cell r="D903">
            <v>7</v>
          </cell>
        </row>
        <row r="904">
          <cell r="A904">
            <v>2130305</v>
          </cell>
          <cell r="B904" t="str">
            <v>    水利工程建设</v>
          </cell>
          <cell r="C904">
            <v>544</v>
          </cell>
          <cell r="D904">
            <v>544</v>
          </cell>
        </row>
        <row r="905">
          <cell r="A905">
            <v>2130306</v>
          </cell>
          <cell r="B905" t="str">
            <v>    水利工程运行与维护</v>
          </cell>
          <cell r="C905">
            <v>41</v>
          </cell>
          <cell r="D905">
            <v>41</v>
          </cell>
        </row>
        <row r="906">
          <cell r="A906">
            <v>2130307</v>
          </cell>
          <cell r="B906" t="str">
            <v>    长江黄河等流域管理</v>
          </cell>
          <cell r="C906">
            <v>0</v>
          </cell>
          <cell r="D906">
            <v>0</v>
          </cell>
        </row>
        <row r="907">
          <cell r="A907">
            <v>2130308</v>
          </cell>
          <cell r="B907" t="str">
            <v>    水利前期工作</v>
          </cell>
          <cell r="C907">
            <v>0</v>
          </cell>
          <cell r="D907">
            <v>0</v>
          </cell>
        </row>
        <row r="908">
          <cell r="A908">
            <v>2130309</v>
          </cell>
          <cell r="B908" t="str">
            <v>    水利执法监督</v>
          </cell>
          <cell r="C908">
            <v>0</v>
          </cell>
          <cell r="D908">
            <v>0</v>
          </cell>
        </row>
        <row r="909">
          <cell r="A909">
            <v>2130310</v>
          </cell>
          <cell r="B909" t="str">
            <v>    水土保持</v>
          </cell>
          <cell r="C909">
            <v>427</v>
          </cell>
          <cell r="D909">
            <v>427</v>
          </cell>
        </row>
        <row r="910">
          <cell r="A910">
            <v>2130311</v>
          </cell>
          <cell r="B910" t="str">
            <v>    水资源节约管理与保护</v>
          </cell>
          <cell r="C910">
            <v>94</v>
          </cell>
          <cell r="D910">
            <v>94</v>
          </cell>
        </row>
        <row r="911">
          <cell r="A911">
            <v>2130312</v>
          </cell>
          <cell r="B911" t="str">
            <v>    水质监测</v>
          </cell>
          <cell r="C911">
            <v>5</v>
          </cell>
          <cell r="D911">
            <v>5</v>
          </cell>
        </row>
        <row r="912">
          <cell r="A912">
            <v>2130313</v>
          </cell>
          <cell r="B912" t="str">
            <v>    水文测报</v>
          </cell>
          <cell r="C912">
            <v>0</v>
          </cell>
          <cell r="D912">
            <v>0</v>
          </cell>
        </row>
        <row r="913">
          <cell r="A913">
            <v>2130314</v>
          </cell>
          <cell r="B913" t="str">
            <v>    防汛</v>
          </cell>
          <cell r="C913">
            <v>2357</v>
          </cell>
          <cell r="D913">
            <v>2357</v>
          </cell>
        </row>
        <row r="914">
          <cell r="A914">
            <v>2130315</v>
          </cell>
          <cell r="B914" t="str">
            <v>    抗旱</v>
          </cell>
          <cell r="C914">
            <v>0</v>
          </cell>
          <cell r="D914">
            <v>0</v>
          </cell>
        </row>
        <row r="915">
          <cell r="A915">
            <v>2130316</v>
          </cell>
          <cell r="B915" t="str">
            <v>    农村水利</v>
          </cell>
          <cell r="C915">
            <v>33</v>
          </cell>
          <cell r="D915">
            <v>33</v>
          </cell>
        </row>
        <row r="916">
          <cell r="A916">
            <v>2130317</v>
          </cell>
          <cell r="B916" t="str">
            <v>    水利技术推广</v>
          </cell>
          <cell r="C916">
            <v>0</v>
          </cell>
          <cell r="D916">
            <v>0</v>
          </cell>
        </row>
        <row r="917">
          <cell r="A917">
            <v>2130318</v>
          </cell>
          <cell r="B917" t="str">
            <v>    国际河流治理与管理</v>
          </cell>
          <cell r="C917">
            <v>0</v>
          </cell>
          <cell r="D917">
            <v>0</v>
          </cell>
        </row>
        <row r="918">
          <cell r="A918">
            <v>2130319</v>
          </cell>
          <cell r="B918" t="str">
            <v>    江河湖库水系综合整治</v>
          </cell>
          <cell r="C918">
            <v>0</v>
          </cell>
          <cell r="D918">
            <v>0</v>
          </cell>
        </row>
        <row r="919">
          <cell r="A919">
            <v>2130321</v>
          </cell>
          <cell r="B919" t="str">
            <v>    大中型水库移民后期扶持专项支出</v>
          </cell>
          <cell r="C919">
            <v>66</v>
          </cell>
          <cell r="D919">
            <v>66</v>
          </cell>
        </row>
        <row r="920">
          <cell r="A920">
            <v>2130322</v>
          </cell>
          <cell r="B920" t="str">
            <v>    水利安全监督</v>
          </cell>
          <cell r="C920">
            <v>8</v>
          </cell>
          <cell r="D920">
            <v>8</v>
          </cell>
        </row>
        <row r="921">
          <cell r="A921">
            <v>2130333</v>
          </cell>
          <cell r="B921" t="str">
            <v>    信息管理</v>
          </cell>
          <cell r="C921">
            <v>0</v>
          </cell>
          <cell r="D921">
            <v>0</v>
          </cell>
        </row>
        <row r="922">
          <cell r="A922">
            <v>2130334</v>
          </cell>
          <cell r="B922" t="str">
            <v>    水利建设征地及移民支出</v>
          </cell>
          <cell r="C922">
            <v>20</v>
          </cell>
          <cell r="D922">
            <v>20</v>
          </cell>
        </row>
        <row r="923">
          <cell r="A923">
            <v>2130335</v>
          </cell>
          <cell r="B923" t="str">
            <v>    农村供水</v>
          </cell>
          <cell r="C923">
            <v>107</v>
          </cell>
          <cell r="D923">
            <v>107</v>
          </cell>
        </row>
        <row r="924">
          <cell r="A924">
            <v>2130336</v>
          </cell>
          <cell r="B924" t="str">
            <v>    南水北调工程建设</v>
          </cell>
          <cell r="C924">
            <v>0</v>
          </cell>
          <cell r="D924">
            <v>0</v>
          </cell>
        </row>
        <row r="925">
          <cell r="A925">
            <v>2130337</v>
          </cell>
          <cell r="B925" t="str">
            <v>    南水北调工程管理</v>
          </cell>
          <cell r="C925">
            <v>0</v>
          </cell>
          <cell r="D925">
            <v>0</v>
          </cell>
        </row>
        <row r="926">
          <cell r="A926">
            <v>2130399</v>
          </cell>
          <cell r="B926" t="str">
            <v>    其他水利支出</v>
          </cell>
          <cell r="C926">
            <v>193</v>
          </cell>
          <cell r="D926">
            <v>193</v>
          </cell>
        </row>
        <row r="927">
          <cell r="A927">
            <v>21305</v>
          </cell>
          <cell r="B927" t="str">
            <v>  巩固脱贫攻坚成果衔接乡村振兴</v>
          </cell>
          <cell r="C927">
            <v>9986</v>
          </cell>
          <cell r="D927">
            <v>9986</v>
          </cell>
        </row>
        <row r="928">
          <cell r="A928">
            <v>2130501</v>
          </cell>
          <cell r="B928" t="str">
            <v>    行政运行</v>
          </cell>
          <cell r="C928">
            <v>0</v>
          </cell>
          <cell r="D928">
            <v>0</v>
          </cell>
        </row>
        <row r="929">
          <cell r="A929">
            <v>2130502</v>
          </cell>
          <cell r="B929" t="str">
            <v>    一般行政管理事务</v>
          </cell>
          <cell r="C929">
            <v>327</v>
          </cell>
          <cell r="D929">
            <v>327</v>
          </cell>
        </row>
        <row r="930">
          <cell r="A930">
            <v>2130503</v>
          </cell>
          <cell r="B930" t="str">
            <v>    机关服务</v>
          </cell>
          <cell r="C930">
            <v>0</v>
          </cell>
          <cell r="D930">
            <v>0</v>
          </cell>
        </row>
        <row r="931">
          <cell r="A931">
            <v>2130504</v>
          </cell>
          <cell r="B931" t="str">
            <v>    农村基础设施建设</v>
          </cell>
          <cell r="C931">
            <v>1496</v>
          </cell>
          <cell r="D931">
            <v>1496</v>
          </cell>
        </row>
        <row r="932">
          <cell r="A932">
            <v>2130505</v>
          </cell>
          <cell r="B932" t="str">
            <v>    生产发展</v>
          </cell>
          <cell r="C932">
            <v>280</v>
          </cell>
          <cell r="D932">
            <v>280</v>
          </cell>
        </row>
        <row r="933">
          <cell r="A933">
            <v>2130506</v>
          </cell>
          <cell r="B933" t="str">
            <v>    社会发展</v>
          </cell>
          <cell r="C933">
            <v>0</v>
          </cell>
          <cell r="D933">
            <v>0</v>
          </cell>
        </row>
        <row r="934">
          <cell r="A934">
            <v>2130507</v>
          </cell>
          <cell r="B934" t="str">
            <v>    贷款奖补和贴息</v>
          </cell>
          <cell r="C934">
            <v>257</v>
          </cell>
          <cell r="D934">
            <v>257</v>
          </cell>
        </row>
        <row r="935">
          <cell r="A935">
            <v>2130508</v>
          </cell>
          <cell r="B935" t="str">
            <v>    “三西”农业建设专项补助</v>
          </cell>
          <cell r="C935">
            <v>0</v>
          </cell>
          <cell r="D935">
            <v>0</v>
          </cell>
        </row>
        <row r="936">
          <cell r="A936">
            <v>2130550</v>
          </cell>
          <cell r="B936" t="str">
            <v>    事业运行</v>
          </cell>
          <cell r="C936">
            <v>0</v>
          </cell>
          <cell r="D936">
            <v>0</v>
          </cell>
        </row>
        <row r="937">
          <cell r="A937">
            <v>2130599</v>
          </cell>
          <cell r="B937" t="str">
            <v>    其他巩固脱贫攻坚成果衔接乡村振兴支出</v>
          </cell>
          <cell r="C937">
            <v>7626</v>
          </cell>
          <cell r="D937">
            <v>7626</v>
          </cell>
        </row>
        <row r="938">
          <cell r="A938">
            <v>21307</v>
          </cell>
          <cell r="B938" t="str">
            <v>  农村综合改革</v>
          </cell>
          <cell r="C938">
            <v>1514</v>
          </cell>
          <cell r="D938">
            <v>1514</v>
          </cell>
        </row>
        <row r="939">
          <cell r="A939">
            <v>2130701</v>
          </cell>
          <cell r="B939" t="str">
            <v>    对村级公益事业建设的补助</v>
          </cell>
          <cell r="C939">
            <v>0</v>
          </cell>
          <cell r="D939">
            <v>0</v>
          </cell>
        </row>
        <row r="940">
          <cell r="A940">
            <v>2130704</v>
          </cell>
          <cell r="B940" t="str">
            <v>    国有农场办社会职能改革补助</v>
          </cell>
          <cell r="C940">
            <v>0</v>
          </cell>
          <cell r="D940">
            <v>0</v>
          </cell>
        </row>
        <row r="941">
          <cell r="A941">
            <v>2130705</v>
          </cell>
          <cell r="B941" t="str">
            <v>    对村民委员会和村党支部的补助</v>
          </cell>
          <cell r="C941">
            <v>1138</v>
          </cell>
          <cell r="D941">
            <v>1138</v>
          </cell>
        </row>
        <row r="942">
          <cell r="A942">
            <v>2130706</v>
          </cell>
          <cell r="B942" t="str">
            <v>    对村集体经济组织的补助</v>
          </cell>
          <cell r="C942">
            <v>35</v>
          </cell>
          <cell r="D942">
            <v>35</v>
          </cell>
        </row>
        <row r="943">
          <cell r="A943">
            <v>2130707</v>
          </cell>
          <cell r="B943" t="str">
            <v>    农村综合改革示范试点补助</v>
          </cell>
          <cell r="C943">
            <v>0</v>
          </cell>
          <cell r="D943">
            <v>0</v>
          </cell>
        </row>
        <row r="944">
          <cell r="A944">
            <v>2130799</v>
          </cell>
          <cell r="B944" t="str">
            <v>    其他农村综合改革支出</v>
          </cell>
          <cell r="C944">
            <v>341</v>
          </cell>
          <cell r="D944">
            <v>341</v>
          </cell>
        </row>
        <row r="945">
          <cell r="A945">
            <v>21308</v>
          </cell>
          <cell r="B945" t="str">
            <v>  普惠金融发展支出</v>
          </cell>
          <cell r="C945">
            <v>2579</v>
          </cell>
          <cell r="D945">
            <v>2579</v>
          </cell>
        </row>
        <row r="946">
          <cell r="A946">
            <v>2130801</v>
          </cell>
          <cell r="B946" t="str">
            <v>    支持农村金融机构</v>
          </cell>
          <cell r="C946">
            <v>0</v>
          </cell>
          <cell r="D946">
            <v>0</v>
          </cell>
        </row>
        <row r="947">
          <cell r="A947">
            <v>2130803</v>
          </cell>
          <cell r="B947" t="str">
            <v>    农业保险保费补贴</v>
          </cell>
          <cell r="C947">
            <v>1469</v>
          </cell>
          <cell r="D947">
            <v>1469</v>
          </cell>
        </row>
        <row r="948">
          <cell r="A948">
            <v>2130804</v>
          </cell>
          <cell r="B948" t="str">
            <v>    创业担保贷款贴息及奖补</v>
          </cell>
          <cell r="C948">
            <v>1010</v>
          </cell>
          <cell r="D948">
            <v>1010</v>
          </cell>
        </row>
        <row r="949">
          <cell r="A949">
            <v>2130805</v>
          </cell>
          <cell r="B949" t="str">
            <v>    补充创业担保贷款基金</v>
          </cell>
          <cell r="C949">
            <v>100</v>
          </cell>
          <cell r="D949">
            <v>100</v>
          </cell>
        </row>
        <row r="950">
          <cell r="A950">
            <v>2130899</v>
          </cell>
          <cell r="B950" t="str">
            <v>    其他普惠金融发展支出</v>
          </cell>
          <cell r="C950">
            <v>0</v>
          </cell>
          <cell r="D950">
            <v>0</v>
          </cell>
        </row>
        <row r="951">
          <cell r="A951">
            <v>21309</v>
          </cell>
          <cell r="B951" t="str">
            <v>  目标价格补贴</v>
          </cell>
          <cell r="C951">
            <v>312</v>
          </cell>
          <cell r="D951">
            <v>312</v>
          </cell>
        </row>
        <row r="952">
          <cell r="A952">
            <v>2130901</v>
          </cell>
          <cell r="B952" t="str">
            <v>    棉花目标价格补贴</v>
          </cell>
          <cell r="C952">
            <v>0</v>
          </cell>
          <cell r="D952">
            <v>0</v>
          </cell>
        </row>
        <row r="953">
          <cell r="A953">
            <v>2130999</v>
          </cell>
          <cell r="B953" t="str">
            <v>    其他目标价格补贴</v>
          </cell>
          <cell r="C953">
            <v>312</v>
          </cell>
          <cell r="D953">
            <v>312</v>
          </cell>
        </row>
        <row r="954">
          <cell r="A954">
            <v>21399</v>
          </cell>
          <cell r="B954" t="str">
            <v>  其他农林水支出(款)</v>
          </cell>
          <cell r="C954">
            <v>58</v>
          </cell>
          <cell r="D954">
            <v>58</v>
          </cell>
        </row>
        <row r="955">
          <cell r="A955">
            <v>2139901</v>
          </cell>
          <cell r="B955" t="str">
            <v>    化解其他公益性乡村债务支出</v>
          </cell>
          <cell r="C955">
            <v>0</v>
          </cell>
          <cell r="D955">
            <v>0</v>
          </cell>
        </row>
        <row r="956">
          <cell r="A956">
            <v>2139999</v>
          </cell>
          <cell r="B956" t="str">
            <v>    其他农林水支出(项)</v>
          </cell>
          <cell r="C956">
            <v>58</v>
          </cell>
          <cell r="D956">
            <v>58</v>
          </cell>
        </row>
        <row r="957">
          <cell r="A957">
            <v>214</v>
          </cell>
          <cell r="B957" t="str">
            <v>交通运输支出</v>
          </cell>
          <cell r="C957">
            <v>5268</v>
          </cell>
          <cell r="D957">
            <v>5268</v>
          </cell>
        </row>
        <row r="958">
          <cell r="A958">
            <v>21401</v>
          </cell>
          <cell r="B958" t="str">
            <v>  公路水路运输</v>
          </cell>
          <cell r="C958">
            <v>4877</v>
          </cell>
          <cell r="D958">
            <v>4877</v>
          </cell>
        </row>
        <row r="959">
          <cell r="A959">
            <v>2140101</v>
          </cell>
          <cell r="B959" t="str">
            <v>    行政运行</v>
          </cell>
          <cell r="C959">
            <v>0</v>
          </cell>
          <cell r="D959">
            <v>0</v>
          </cell>
        </row>
        <row r="960">
          <cell r="A960">
            <v>2140102</v>
          </cell>
          <cell r="B960" t="str">
            <v>    一般行政管理事务</v>
          </cell>
          <cell r="C960">
            <v>1042</v>
          </cell>
          <cell r="D960">
            <v>1042</v>
          </cell>
        </row>
        <row r="961">
          <cell r="A961">
            <v>2140103</v>
          </cell>
          <cell r="B961" t="str">
            <v>    机关服务</v>
          </cell>
          <cell r="C961">
            <v>0</v>
          </cell>
          <cell r="D961">
            <v>0</v>
          </cell>
        </row>
        <row r="962">
          <cell r="A962">
            <v>2140104</v>
          </cell>
          <cell r="B962" t="str">
            <v>    公路建设</v>
          </cell>
          <cell r="C962">
            <v>2893</v>
          </cell>
          <cell r="D962">
            <v>2893</v>
          </cell>
        </row>
        <row r="963">
          <cell r="A963">
            <v>2140106</v>
          </cell>
          <cell r="B963" t="str">
            <v>    公路养护</v>
          </cell>
          <cell r="C963">
            <v>707</v>
          </cell>
          <cell r="D963">
            <v>707</v>
          </cell>
        </row>
        <row r="964">
          <cell r="A964">
            <v>2140109</v>
          </cell>
          <cell r="B964" t="str">
            <v>    交通运输信息化建设</v>
          </cell>
          <cell r="C964">
            <v>0</v>
          </cell>
          <cell r="D964">
            <v>0</v>
          </cell>
        </row>
        <row r="965">
          <cell r="A965">
            <v>2140110</v>
          </cell>
          <cell r="B965" t="str">
            <v>    公路和运输安全</v>
          </cell>
          <cell r="C965">
            <v>0</v>
          </cell>
          <cell r="D965">
            <v>0</v>
          </cell>
        </row>
        <row r="966">
          <cell r="A966">
            <v>2140111</v>
          </cell>
          <cell r="B966" t="str">
            <v>    公路还贷专项</v>
          </cell>
          <cell r="C966">
            <v>0</v>
          </cell>
          <cell r="D966">
            <v>0</v>
          </cell>
        </row>
        <row r="967">
          <cell r="A967">
            <v>2140112</v>
          </cell>
          <cell r="B967" t="str">
            <v>    公路运输管理</v>
          </cell>
          <cell r="C967">
            <v>225</v>
          </cell>
          <cell r="D967">
            <v>225</v>
          </cell>
        </row>
        <row r="968">
          <cell r="A968">
            <v>2140114</v>
          </cell>
          <cell r="B968" t="str">
            <v>    公路和运输技术标准化建设</v>
          </cell>
          <cell r="C968">
            <v>9</v>
          </cell>
          <cell r="D968">
            <v>9</v>
          </cell>
        </row>
        <row r="969">
          <cell r="A969">
            <v>2140122</v>
          </cell>
          <cell r="B969" t="str">
            <v>    港口设施</v>
          </cell>
          <cell r="C969">
            <v>0</v>
          </cell>
          <cell r="D969">
            <v>0</v>
          </cell>
        </row>
        <row r="970">
          <cell r="A970">
            <v>2140123</v>
          </cell>
          <cell r="B970" t="str">
            <v>    航道维护</v>
          </cell>
          <cell r="C970">
            <v>0</v>
          </cell>
          <cell r="D970">
            <v>0</v>
          </cell>
        </row>
        <row r="971">
          <cell r="A971">
            <v>2140127</v>
          </cell>
          <cell r="B971" t="str">
            <v>    船舶检验</v>
          </cell>
          <cell r="C971">
            <v>0</v>
          </cell>
          <cell r="D971">
            <v>0</v>
          </cell>
        </row>
        <row r="972">
          <cell r="A972">
            <v>2140128</v>
          </cell>
          <cell r="B972" t="str">
            <v>    救助打捞</v>
          </cell>
          <cell r="C972">
            <v>0</v>
          </cell>
          <cell r="D972">
            <v>0</v>
          </cell>
        </row>
        <row r="973">
          <cell r="A973">
            <v>2140129</v>
          </cell>
          <cell r="B973" t="str">
            <v>    内河运输</v>
          </cell>
          <cell r="C973">
            <v>0</v>
          </cell>
          <cell r="D973">
            <v>0</v>
          </cell>
        </row>
        <row r="974">
          <cell r="A974">
            <v>2140130</v>
          </cell>
          <cell r="B974" t="str">
            <v>    远洋运输</v>
          </cell>
          <cell r="C974">
            <v>0</v>
          </cell>
          <cell r="D974">
            <v>0</v>
          </cell>
        </row>
        <row r="975">
          <cell r="A975">
            <v>2140131</v>
          </cell>
          <cell r="B975" t="str">
            <v>    海事管理</v>
          </cell>
          <cell r="C975">
            <v>0</v>
          </cell>
          <cell r="D975">
            <v>0</v>
          </cell>
        </row>
        <row r="976">
          <cell r="A976">
            <v>2140133</v>
          </cell>
          <cell r="B976" t="str">
            <v>    航标事业发展支出</v>
          </cell>
          <cell r="C976">
            <v>0</v>
          </cell>
          <cell r="D976">
            <v>0</v>
          </cell>
        </row>
        <row r="977">
          <cell r="A977">
            <v>2140136</v>
          </cell>
          <cell r="B977" t="str">
            <v>    水路运输管理支出</v>
          </cell>
          <cell r="C977">
            <v>0</v>
          </cell>
          <cell r="D977">
            <v>0</v>
          </cell>
        </row>
        <row r="978">
          <cell r="A978">
            <v>2140138</v>
          </cell>
          <cell r="B978" t="str">
            <v>    口岸建设</v>
          </cell>
          <cell r="C978">
            <v>0</v>
          </cell>
          <cell r="D978">
            <v>0</v>
          </cell>
        </row>
        <row r="979">
          <cell r="A979">
            <v>2140199</v>
          </cell>
          <cell r="B979" t="str">
            <v>    其他公路水路运输支出</v>
          </cell>
          <cell r="C979">
            <v>1</v>
          </cell>
          <cell r="D979">
            <v>1</v>
          </cell>
        </row>
        <row r="980">
          <cell r="A980">
            <v>21402</v>
          </cell>
          <cell r="B980" t="str">
            <v>  铁路运输</v>
          </cell>
          <cell r="C980">
            <v>0</v>
          </cell>
          <cell r="D980">
            <v>0</v>
          </cell>
        </row>
        <row r="981">
          <cell r="A981">
            <v>2140201</v>
          </cell>
          <cell r="B981" t="str">
            <v>    行政运行</v>
          </cell>
          <cell r="C981">
            <v>0</v>
          </cell>
          <cell r="D981">
            <v>0</v>
          </cell>
        </row>
        <row r="982">
          <cell r="A982">
            <v>2140202</v>
          </cell>
          <cell r="B982" t="str">
            <v>    一般行政管理事务</v>
          </cell>
          <cell r="C982">
            <v>0</v>
          </cell>
          <cell r="D982">
            <v>0</v>
          </cell>
        </row>
        <row r="983">
          <cell r="A983">
            <v>2140203</v>
          </cell>
          <cell r="B983" t="str">
            <v>    机关服务</v>
          </cell>
          <cell r="C983">
            <v>0</v>
          </cell>
          <cell r="D983">
            <v>0</v>
          </cell>
        </row>
        <row r="984">
          <cell r="A984">
            <v>2140204</v>
          </cell>
          <cell r="B984" t="str">
            <v>    铁路路网建设</v>
          </cell>
          <cell r="C984">
            <v>0</v>
          </cell>
          <cell r="D984">
            <v>0</v>
          </cell>
        </row>
        <row r="985">
          <cell r="A985">
            <v>2140205</v>
          </cell>
          <cell r="B985" t="str">
            <v>    铁路还贷专项</v>
          </cell>
          <cell r="C985">
            <v>0</v>
          </cell>
          <cell r="D985">
            <v>0</v>
          </cell>
        </row>
        <row r="986">
          <cell r="A986">
            <v>2140206</v>
          </cell>
          <cell r="B986" t="str">
            <v>    铁路安全</v>
          </cell>
          <cell r="C986">
            <v>0</v>
          </cell>
          <cell r="D986">
            <v>0</v>
          </cell>
        </row>
        <row r="987">
          <cell r="A987">
            <v>2140207</v>
          </cell>
          <cell r="B987" t="str">
            <v>    铁路专项运输</v>
          </cell>
          <cell r="C987">
            <v>0</v>
          </cell>
          <cell r="D987">
            <v>0</v>
          </cell>
        </row>
        <row r="988">
          <cell r="A988">
            <v>2140208</v>
          </cell>
          <cell r="B988" t="str">
            <v>    行业监管</v>
          </cell>
          <cell r="C988">
            <v>0</v>
          </cell>
          <cell r="D988">
            <v>0</v>
          </cell>
        </row>
        <row r="989">
          <cell r="A989">
            <v>2140299</v>
          </cell>
          <cell r="B989" t="str">
            <v>    其他铁路运输支出</v>
          </cell>
          <cell r="C989">
            <v>0</v>
          </cell>
          <cell r="D989">
            <v>0</v>
          </cell>
        </row>
        <row r="990">
          <cell r="A990">
            <v>21403</v>
          </cell>
          <cell r="B990" t="str">
            <v>  民用航空运输</v>
          </cell>
          <cell r="C990">
            <v>0</v>
          </cell>
          <cell r="D990">
            <v>0</v>
          </cell>
        </row>
        <row r="991">
          <cell r="A991">
            <v>2140301</v>
          </cell>
          <cell r="B991" t="str">
            <v>    行政运行</v>
          </cell>
          <cell r="C991">
            <v>0</v>
          </cell>
          <cell r="D991">
            <v>0</v>
          </cell>
        </row>
        <row r="992">
          <cell r="A992">
            <v>2140302</v>
          </cell>
          <cell r="B992" t="str">
            <v>    一般行政管理事务</v>
          </cell>
          <cell r="C992">
            <v>0</v>
          </cell>
          <cell r="D992">
            <v>0</v>
          </cell>
        </row>
        <row r="993">
          <cell r="A993">
            <v>2140303</v>
          </cell>
          <cell r="B993" t="str">
            <v>    机关服务</v>
          </cell>
          <cell r="C993">
            <v>0</v>
          </cell>
          <cell r="D993">
            <v>0</v>
          </cell>
        </row>
        <row r="994">
          <cell r="A994">
            <v>2140304</v>
          </cell>
          <cell r="B994" t="str">
            <v>    机场建设</v>
          </cell>
          <cell r="C994">
            <v>0</v>
          </cell>
          <cell r="D994">
            <v>0</v>
          </cell>
        </row>
        <row r="995">
          <cell r="A995">
            <v>2140305</v>
          </cell>
          <cell r="B995" t="str">
            <v>    空管系统建设</v>
          </cell>
          <cell r="C995">
            <v>0</v>
          </cell>
          <cell r="D995">
            <v>0</v>
          </cell>
        </row>
        <row r="996">
          <cell r="A996">
            <v>2140306</v>
          </cell>
          <cell r="B996" t="str">
            <v>    民航还贷专项支出</v>
          </cell>
          <cell r="C996">
            <v>0</v>
          </cell>
          <cell r="D996">
            <v>0</v>
          </cell>
        </row>
        <row r="997">
          <cell r="A997">
            <v>2140307</v>
          </cell>
          <cell r="B997" t="str">
            <v>    民用航空安全</v>
          </cell>
          <cell r="C997">
            <v>0</v>
          </cell>
          <cell r="D997">
            <v>0</v>
          </cell>
        </row>
        <row r="998">
          <cell r="A998">
            <v>2140308</v>
          </cell>
          <cell r="B998" t="str">
            <v>    民航专项运输</v>
          </cell>
          <cell r="C998">
            <v>0</v>
          </cell>
          <cell r="D998">
            <v>0</v>
          </cell>
        </row>
        <row r="999">
          <cell r="A999">
            <v>2140399</v>
          </cell>
          <cell r="B999" t="str">
            <v>    其他民用航空运输支出</v>
          </cell>
          <cell r="C999">
            <v>0</v>
          </cell>
          <cell r="D999">
            <v>0</v>
          </cell>
        </row>
        <row r="1000">
          <cell r="A1000">
            <v>21405</v>
          </cell>
          <cell r="B1000" t="str">
            <v>  邮政业支出</v>
          </cell>
          <cell r="C1000">
            <v>0</v>
          </cell>
          <cell r="D1000">
            <v>0</v>
          </cell>
        </row>
        <row r="1001">
          <cell r="A1001">
            <v>2140501</v>
          </cell>
          <cell r="B1001" t="str">
            <v>    行政运行</v>
          </cell>
          <cell r="C1001">
            <v>0</v>
          </cell>
          <cell r="D1001">
            <v>0</v>
          </cell>
        </row>
        <row r="1002">
          <cell r="A1002">
            <v>2140502</v>
          </cell>
          <cell r="B1002" t="str">
            <v>    一般行政管理事务</v>
          </cell>
          <cell r="C1002">
            <v>0</v>
          </cell>
          <cell r="D1002">
            <v>0</v>
          </cell>
        </row>
        <row r="1003">
          <cell r="A1003">
            <v>2140503</v>
          </cell>
          <cell r="B1003" t="str">
            <v>    机关服务</v>
          </cell>
          <cell r="C1003">
            <v>0</v>
          </cell>
          <cell r="D1003">
            <v>0</v>
          </cell>
        </row>
        <row r="1004">
          <cell r="A1004">
            <v>2140504</v>
          </cell>
          <cell r="B1004" t="str">
            <v>    行业监管</v>
          </cell>
          <cell r="C1004">
            <v>0</v>
          </cell>
          <cell r="D1004">
            <v>0</v>
          </cell>
        </row>
        <row r="1005">
          <cell r="A1005">
            <v>2140505</v>
          </cell>
          <cell r="B1005" t="str">
            <v>    邮政普遍服务与特殊服务</v>
          </cell>
          <cell r="C1005">
            <v>0</v>
          </cell>
          <cell r="D1005">
            <v>0</v>
          </cell>
        </row>
        <row r="1006">
          <cell r="A1006">
            <v>2140599</v>
          </cell>
          <cell r="B1006" t="str">
            <v>    其他邮政业支出</v>
          </cell>
          <cell r="C1006">
            <v>0</v>
          </cell>
          <cell r="D1006">
            <v>0</v>
          </cell>
        </row>
        <row r="1007">
          <cell r="A1007">
            <v>21406</v>
          </cell>
          <cell r="B1007" t="str">
            <v>  车辆购置税支出</v>
          </cell>
          <cell r="C1007">
            <v>94</v>
          </cell>
          <cell r="D1007">
            <v>94</v>
          </cell>
        </row>
        <row r="1008">
          <cell r="A1008">
            <v>2140601</v>
          </cell>
          <cell r="B1008" t="str">
            <v>    车辆购置税用于公路等基础设施建设支出</v>
          </cell>
          <cell r="C1008">
            <v>0</v>
          </cell>
          <cell r="D1008">
            <v>0</v>
          </cell>
        </row>
        <row r="1009">
          <cell r="A1009">
            <v>2140602</v>
          </cell>
          <cell r="B1009" t="str">
            <v>    车辆购置税用于农村公路建设支出</v>
          </cell>
          <cell r="C1009">
            <v>94</v>
          </cell>
          <cell r="D1009">
            <v>94</v>
          </cell>
        </row>
        <row r="1010">
          <cell r="A1010">
            <v>2140603</v>
          </cell>
          <cell r="B1010" t="str">
            <v>    车辆购置税用于老旧汽车报废更新补贴</v>
          </cell>
          <cell r="C1010">
            <v>0</v>
          </cell>
          <cell r="D1010">
            <v>0</v>
          </cell>
        </row>
        <row r="1011">
          <cell r="A1011">
            <v>2140699</v>
          </cell>
          <cell r="B1011" t="str">
            <v>    车辆购置税其他支出</v>
          </cell>
          <cell r="C1011">
            <v>0</v>
          </cell>
          <cell r="D1011">
            <v>0</v>
          </cell>
        </row>
        <row r="1012">
          <cell r="A1012">
            <v>21499</v>
          </cell>
          <cell r="B1012" t="str">
            <v>  其他交通运输支出(款)</v>
          </cell>
          <cell r="C1012">
            <v>297</v>
          </cell>
          <cell r="D1012">
            <v>297</v>
          </cell>
        </row>
        <row r="1013">
          <cell r="A1013">
            <v>2149901</v>
          </cell>
          <cell r="B1013" t="str">
            <v>    公共交通运营补助</v>
          </cell>
          <cell r="C1013">
            <v>297</v>
          </cell>
          <cell r="D1013">
            <v>297</v>
          </cell>
        </row>
        <row r="1014">
          <cell r="A1014">
            <v>2149999</v>
          </cell>
          <cell r="B1014" t="str">
            <v>    其他交通运输支出(项)</v>
          </cell>
          <cell r="C1014">
            <v>0</v>
          </cell>
          <cell r="D1014">
            <v>0</v>
          </cell>
        </row>
        <row r="1015">
          <cell r="A1015">
            <v>215</v>
          </cell>
          <cell r="B1015" t="str">
            <v>资源勘探工业信息等支出</v>
          </cell>
          <cell r="C1015">
            <v>3681</v>
          </cell>
          <cell r="D1015">
            <v>3681</v>
          </cell>
        </row>
        <row r="1016">
          <cell r="A1016">
            <v>21501</v>
          </cell>
          <cell r="B1016" t="str">
            <v>  资源勘探开发</v>
          </cell>
          <cell r="C1016">
            <v>653</v>
          </cell>
          <cell r="D1016">
            <v>653</v>
          </cell>
        </row>
        <row r="1017">
          <cell r="A1017">
            <v>2150101</v>
          </cell>
          <cell r="B1017" t="str">
            <v>    行政运行</v>
          </cell>
          <cell r="C1017">
            <v>0</v>
          </cell>
          <cell r="D1017">
            <v>0</v>
          </cell>
        </row>
        <row r="1018">
          <cell r="A1018">
            <v>2150102</v>
          </cell>
          <cell r="B1018" t="str">
            <v>    一般行政管理事务</v>
          </cell>
          <cell r="C1018">
            <v>607</v>
          </cell>
          <cell r="D1018">
            <v>607</v>
          </cell>
        </row>
        <row r="1019">
          <cell r="A1019">
            <v>2150103</v>
          </cell>
          <cell r="B1019" t="str">
            <v>    机关服务</v>
          </cell>
          <cell r="C1019">
            <v>0</v>
          </cell>
          <cell r="D1019">
            <v>0</v>
          </cell>
        </row>
        <row r="1020">
          <cell r="A1020">
            <v>2150104</v>
          </cell>
          <cell r="B1020" t="str">
            <v>    煤炭勘探开采和洗选</v>
          </cell>
          <cell r="C1020">
            <v>0</v>
          </cell>
          <cell r="D1020">
            <v>0</v>
          </cell>
        </row>
        <row r="1021">
          <cell r="A1021">
            <v>2150105</v>
          </cell>
          <cell r="B1021" t="str">
            <v>    石油和天然气勘探开采</v>
          </cell>
          <cell r="C1021">
            <v>0</v>
          </cell>
          <cell r="D1021">
            <v>0</v>
          </cell>
        </row>
        <row r="1022">
          <cell r="A1022">
            <v>2150106</v>
          </cell>
          <cell r="B1022" t="str">
            <v>    黑色金属矿勘探和采选</v>
          </cell>
          <cell r="C1022">
            <v>0</v>
          </cell>
          <cell r="D1022">
            <v>0</v>
          </cell>
        </row>
        <row r="1023">
          <cell r="A1023">
            <v>2150107</v>
          </cell>
          <cell r="B1023" t="str">
            <v>    有色金属矿勘探和采选</v>
          </cell>
          <cell r="C1023">
            <v>0</v>
          </cell>
          <cell r="D1023">
            <v>0</v>
          </cell>
        </row>
        <row r="1024">
          <cell r="A1024">
            <v>2150108</v>
          </cell>
          <cell r="B1024" t="str">
            <v>    非金属矿勘探和采选</v>
          </cell>
          <cell r="C1024">
            <v>0</v>
          </cell>
          <cell r="D1024">
            <v>0</v>
          </cell>
        </row>
        <row r="1025">
          <cell r="A1025">
            <v>2150199</v>
          </cell>
          <cell r="B1025" t="str">
            <v>    其他资源勘探业支出</v>
          </cell>
          <cell r="C1025">
            <v>46</v>
          </cell>
          <cell r="D1025">
            <v>46</v>
          </cell>
        </row>
        <row r="1026">
          <cell r="A1026">
            <v>21502</v>
          </cell>
          <cell r="B1026" t="str">
            <v>  制造业</v>
          </cell>
          <cell r="C1026">
            <v>5</v>
          </cell>
          <cell r="D1026">
            <v>5</v>
          </cell>
        </row>
        <row r="1027">
          <cell r="A1027">
            <v>2150201</v>
          </cell>
          <cell r="B1027" t="str">
            <v>    行政运行</v>
          </cell>
          <cell r="C1027">
            <v>0</v>
          </cell>
          <cell r="D1027">
            <v>0</v>
          </cell>
        </row>
        <row r="1028">
          <cell r="A1028">
            <v>2150202</v>
          </cell>
          <cell r="B1028" t="str">
            <v>    一般行政管理事务</v>
          </cell>
          <cell r="C1028">
            <v>0</v>
          </cell>
          <cell r="D1028">
            <v>0</v>
          </cell>
        </row>
        <row r="1029">
          <cell r="A1029">
            <v>2150203</v>
          </cell>
          <cell r="B1029" t="str">
            <v>    机关服务</v>
          </cell>
          <cell r="C1029">
            <v>0</v>
          </cell>
          <cell r="D1029">
            <v>0</v>
          </cell>
        </row>
        <row r="1030">
          <cell r="A1030">
            <v>2150204</v>
          </cell>
          <cell r="B1030" t="str">
            <v>    纺织业</v>
          </cell>
          <cell r="C1030">
            <v>0</v>
          </cell>
          <cell r="D1030">
            <v>0</v>
          </cell>
        </row>
        <row r="1031">
          <cell r="A1031">
            <v>2150205</v>
          </cell>
          <cell r="B1031" t="str">
            <v>    医药制造业</v>
          </cell>
          <cell r="C1031">
            <v>0</v>
          </cell>
          <cell r="D1031">
            <v>0</v>
          </cell>
        </row>
        <row r="1032">
          <cell r="A1032">
            <v>2150206</v>
          </cell>
          <cell r="B1032" t="str">
            <v>    非金属矿物制品业</v>
          </cell>
          <cell r="C1032">
            <v>0</v>
          </cell>
          <cell r="D1032">
            <v>0</v>
          </cell>
        </row>
        <row r="1033">
          <cell r="A1033">
            <v>2150207</v>
          </cell>
          <cell r="B1033" t="str">
            <v>    通信设备、计算机及其他电子设备制造业</v>
          </cell>
          <cell r="C1033">
            <v>0</v>
          </cell>
          <cell r="D1033">
            <v>0</v>
          </cell>
        </row>
        <row r="1034">
          <cell r="A1034">
            <v>2150208</v>
          </cell>
          <cell r="B1034" t="str">
            <v>    交通运输设备制造业</v>
          </cell>
          <cell r="C1034">
            <v>0</v>
          </cell>
          <cell r="D1034">
            <v>0</v>
          </cell>
        </row>
        <row r="1035">
          <cell r="A1035">
            <v>2150209</v>
          </cell>
          <cell r="B1035" t="str">
            <v>    电气机械及器材制造业</v>
          </cell>
          <cell r="C1035">
            <v>0</v>
          </cell>
          <cell r="D1035">
            <v>0</v>
          </cell>
        </row>
        <row r="1036">
          <cell r="A1036">
            <v>2150210</v>
          </cell>
          <cell r="B1036" t="str">
            <v>    工艺品及其他制造业</v>
          </cell>
          <cell r="C1036">
            <v>0</v>
          </cell>
          <cell r="D1036">
            <v>0</v>
          </cell>
        </row>
        <row r="1037">
          <cell r="A1037">
            <v>2150212</v>
          </cell>
          <cell r="B1037" t="str">
            <v>    石油加工、炼焦及核燃料加工业</v>
          </cell>
          <cell r="C1037">
            <v>0</v>
          </cell>
          <cell r="D1037">
            <v>0</v>
          </cell>
        </row>
        <row r="1038">
          <cell r="A1038">
            <v>2150213</v>
          </cell>
          <cell r="B1038" t="str">
            <v>    化学原料及化学制品制造业</v>
          </cell>
          <cell r="C1038">
            <v>0</v>
          </cell>
          <cell r="D1038">
            <v>0</v>
          </cell>
        </row>
        <row r="1039">
          <cell r="A1039">
            <v>2150214</v>
          </cell>
          <cell r="B1039" t="str">
            <v>    黑色金属冶炼及压延加工业</v>
          </cell>
          <cell r="C1039">
            <v>1</v>
          </cell>
          <cell r="D1039">
            <v>1</v>
          </cell>
        </row>
        <row r="1040">
          <cell r="A1040">
            <v>2150215</v>
          </cell>
          <cell r="B1040" t="str">
            <v>    有色金属冶炼及压延加工业</v>
          </cell>
          <cell r="C1040">
            <v>0</v>
          </cell>
          <cell r="D1040">
            <v>0</v>
          </cell>
        </row>
        <row r="1041">
          <cell r="A1041">
            <v>2150299</v>
          </cell>
          <cell r="B1041" t="str">
            <v>    其他制造业支出</v>
          </cell>
          <cell r="C1041">
            <v>4</v>
          </cell>
          <cell r="D1041">
            <v>4</v>
          </cell>
        </row>
        <row r="1042">
          <cell r="A1042">
            <v>21503</v>
          </cell>
          <cell r="B1042" t="str">
            <v>  建筑业</v>
          </cell>
          <cell r="C1042">
            <v>0</v>
          </cell>
          <cell r="D1042">
            <v>0</v>
          </cell>
        </row>
        <row r="1043">
          <cell r="A1043">
            <v>2150301</v>
          </cell>
          <cell r="B1043" t="str">
            <v>    行政运行</v>
          </cell>
          <cell r="C1043">
            <v>0</v>
          </cell>
          <cell r="D1043">
            <v>0</v>
          </cell>
        </row>
        <row r="1044">
          <cell r="A1044">
            <v>2150302</v>
          </cell>
          <cell r="B1044" t="str">
            <v>    一般行政管理事务</v>
          </cell>
          <cell r="C1044">
            <v>0</v>
          </cell>
          <cell r="D1044">
            <v>0</v>
          </cell>
        </row>
        <row r="1045">
          <cell r="A1045">
            <v>2150303</v>
          </cell>
          <cell r="B1045" t="str">
            <v>    机关服务</v>
          </cell>
          <cell r="C1045">
            <v>0</v>
          </cell>
          <cell r="D1045">
            <v>0</v>
          </cell>
        </row>
        <row r="1046">
          <cell r="A1046">
            <v>2150399</v>
          </cell>
          <cell r="B1046" t="str">
            <v>    其他建筑业支出</v>
          </cell>
          <cell r="C1046">
            <v>0</v>
          </cell>
          <cell r="D1046">
            <v>0</v>
          </cell>
        </row>
        <row r="1047">
          <cell r="A1047">
            <v>21505</v>
          </cell>
          <cell r="B1047" t="str">
            <v>  工业和信息产业监管</v>
          </cell>
          <cell r="C1047">
            <v>388</v>
          </cell>
          <cell r="D1047">
            <v>388</v>
          </cell>
        </row>
        <row r="1048">
          <cell r="A1048">
            <v>2150501</v>
          </cell>
          <cell r="B1048" t="str">
            <v>    行政运行</v>
          </cell>
          <cell r="C1048">
            <v>0</v>
          </cell>
          <cell r="D1048">
            <v>0</v>
          </cell>
        </row>
        <row r="1049">
          <cell r="A1049">
            <v>2150502</v>
          </cell>
          <cell r="B1049" t="str">
            <v>    一般行政管理事务</v>
          </cell>
          <cell r="C1049">
            <v>115</v>
          </cell>
          <cell r="D1049">
            <v>115</v>
          </cell>
        </row>
        <row r="1050">
          <cell r="A1050">
            <v>2150503</v>
          </cell>
          <cell r="B1050" t="str">
            <v>    机关服务</v>
          </cell>
          <cell r="C1050">
            <v>0</v>
          </cell>
          <cell r="D1050">
            <v>0</v>
          </cell>
        </row>
        <row r="1051">
          <cell r="A1051">
            <v>2150505</v>
          </cell>
          <cell r="B1051" t="str">
            <v>    战备应急</v>
          </cell>
          <cell r="C1051">
            <v>0</v>
          </cell>
          <cell r="D1051">
            <v>0</v>
          </cell>
        </row>
        <row r="1052">
          <cell r="A1052">
            <v>2150507</v>
          </cell>
          <cell r="B1052" t="str">
            <v>    专用通信</v>
          </cell>
          <cell r="C1052">
            <v>0</v>
          </cell>
          <cell r="D1052">
            <v>0</v>
          </cell>
        </row>
        <row r="1053">
          <cell r="A1053">
            <v>2150508</v>
          </cell>
          <cell r="B1053" t="str">
            <v>    无线电及信息通信监管</v>
          </cell>
          <cell r="C1053">
            <v>0</v>
          </cell>
          <cell r="D1053">
            <v>0</v>
          </cell>
        </row>
        <row r="1054">
          <cell r="A1054">
            <v>2150516</v>
          </cell>
          <cell r="B1054" t="str">
            <v>    工程建设及运行维护</v>
          </cell>
          <cell r="C1054">
            <v>0</v>
          </cell>
          <cell r="D1054">
            <v>0</v>
          </cell>
        </row>
        <row r="1055">
          <cell r="A1055">
            <v>2150517</v>
          </cell>
          <cell r="B1055" t="str">
            <v>    产业发展</v>
          </cell>
          <cell r="C1055">
            <v>234</v>
          </cell>
          <cell r="D1055">
            <v>234</v>
          </cell>
        </row>
        <row r="1056">
          <cell r="A1056">
            <v>2150550</v>
          </cell>
          <cell r="B1056" t="str">
            <v>    事业运行</v>
          </cell>
          <cell r="C1056">
            <v>0</v>
          </cell>
          <cell r="D1056">
            <v>0</v>
          </cell>
        </row>
        <row r="1057">
          <cell r="A1057">
            <v>2150599</v>
          </cell>
          <cell r="B1057" t="str">
            <v>    其他工业和信息产业监管支出</v>
          </cell>
          <cell r="C1057">
            <v>39</v>
          </cell>
          <cell r="D1057">
            <v>39</v>
          </cell>
        </row>
        <row r="1058">
          <cell r="A1058">
            <v>21507</v>
          </cell>
          <cell r="B1058" t="str">
            <v>  国有资产监管</v>
          </cell>
          <cell r="C1058">
            <v>0</v>
          </cell>
          <cell r="D1058">
            <v>0</v>
          </cell>
        </row>
        <row r="1059">
          <cell r="A1059">
            <v>2150701</v>
          </cell>
          <cell r="B1059" t="str">
            <v>    行政运行</v>
          </cell>
          <cell r="C1059">
            <v>0</v>
          </cell>
          <cell r="D1059">
            <v>0</v>
          </cell>
        </row>
        <row r="1060">
          <cell r="A1060">
            <v>2150702</v>
          </cell>
          <cell r="B1060" t="str">
            <v>    一般行政管理事务</v>
          </cell>
          <cell r="C1060">
            <v>0</v>
          </cell>
          <cell r="D1060">
            <v>0</v>
          </cell>
        </row>
        <row r="1061">
          <cell r="A1061">
            <v>2150703</v>
          </cell>
          <cell r="B1061" t="str">
            <v>    机关服务</v>
          </cell>
          <cell r="C1061">
            <v>0</v>
          </cell>
          <cell r="D1061">
            <v>0</v>
          </cell>
        </row>
        <row r="1062">
          <cell r="A1062">
            <v>2150704</v>
          </cell>
          <cell r="B1062" t="str">
            <v>    国有企业监事会专项</v>
          </cell>
          <cell r="C1062">
            <v>0</v>
          </cell>
          <cell r="D1062">
            <v>0</v>
          </cell>
        </row>
        <row r="1063">
          <cell r="A1063">
            <v>2150705</v>
          </cell>
          <cell r="B1063" t="str">
            <v>    中央企业专项管理</v>
          </cell>
          <cell r="C1063">
            <v>0</v>
          </cell>
          <cell r="D1063">
            <v>0</v>
          </cell>
        </row>
        <row r="1064">
          <cell r="A1064">
            <v>2150799</v>
          </cell>
          <cell r="B1064" t="str">
            <v>    其他国有资产监管支出</v>
          </cell>
          <cell r="C1064">
            <v>0</v>
          </cell>
          <cell r="D1064">
            <v>0</v>
          </cell>
        </row>
        <row r="1065">
          <cell r="A1065">
            <v>21508</v>
          </cell>
          <cell r="B1065" t="str">
            <v>  支持中小企业发展和管理支出</v>
          </cell>
          <cell r="C1065">
            <v>2631</v>
          </cell>
          <cell r="D1065">
            <v>2631</v>
          </cell>
        </row>
        <row r="1066">
          <cell r="A1066">
            <v>2150801</v>
          </cell>
          <cell r="B1066" t="str">
            <v>    行政运行</v>
          </cell>
          <cell r="C1066">
            <v>0</v>
          </cell>
          <cell r="D1066">
            <v>0</v>
          </cell>
        </row>
        <row r="1067">
          <cell r="A1067">
            <v>2150802</v>
          </cell>
          <cell r="B1067" t="str">
            <v>    一般行政管理事务</v>
          </cell>
          <cell r="C1067">
            <v>0</v>
          </cell>
          <cell r="D1067">
            <v>0</v>
          </cell>
        </row>
        <row r="1068">
          <cell r="A1068">
            <v>2150803</v>
          </cell>
          <cell r="B1068" t="str">
            <v>    机关服务</v>
          </cell>
          <cell r="C1068">
            <v>0</v>
          </cell>
          <cell r="D1068">
            <v>0</v>
          </cell>
        </row>
        <row r="1069">
          <cell r="A1069">
            <v>2150804</v>
          </cell>
          <cell r="B1069" t="str">
            <v>    科技型中小企业技术创新基金</v>
          </cell>
          <cell r="C1069">
            <v>0</v>
          </cell>
          <cell r="D1069">
            <v>0</v>
          </cell>
        </row>
        <row r="1070">
          <cell r="A1070">
            <v>2150805</v>
          </cell>
          <cell r="B1070" t="str">
            <v>    中小企业发展专项</v>
          </cell>
          <cell r="C1070">
            <v>2631</v>
          </cell>
          <cell r="D1070">
            <v>2631</v>
          </cell>
        </row>
        <row r="1071">
          <cell r="A1071">
            <v>2150806</v>
          </cell>
          <cell r="B1071" t="str">
            <v>    减免房租补贴</v>
          </cell>
          <cell r="C1071">
            <v>0</v>
          </cell>
          <cell r="D1071">
            <v>0</v>
          </cell>
        </row>
        <row r="1072">
          <cell r="A1072">
            <v>2150899</v>
          </cell>
          <cell r="B1072" t="str">
            <v>    其他支持中小企业发展和管理支出</v>
          </cell>
          <cell r="C1072">
            <v>0</v>
          </cell>
          <cell r="D1072">
            <v>0</v>
          </cell>
        </row>
        <row r="1073">
          <cell r="A1073">
            <v>21599</v>
          </cell>
          <cell r="B1073" t="str">
            <v>  其他资源勘探工业信息等支出(款)</v>
          </cell>
          <cell r="C1073">
            <v>4</v>
          </cell>
          <cell r="D1073">
            <v>4</v>
          </cell>
        </row>
        <row r="1074">
          <cell r="A1074">
            <v>2159901</v>
          </cell>
          <cell r="B1074" t="str">
            <v>    黄金事务</v>
          </cell>
          <cell r="C1074">
            <v>0</v>
          </cell>
          <cell r="D1074">
            <v>0</v>
          </cell>
        </row>
        <row r="1075">
          <cell r="A1075">
            <v>2159904</v>
          </cell>
          <cell r="B1075" t="str">
            <v>    技术改造支出</v>
          </cell>
          <cell r="C1075">
            <v>0</v>
          </cell>
          <cell r="D1075">
            <v>0</v>
          </cell>
        </row>
        <row r="1076">
          <cell r="A1076">
            <v>2159905</v>
          </cell>
          <cell r="B1076" t="str">
            <v>    中药材扶持资金支出</v>
          </cell>
          <cell r="C1076">
            <v>0</v>
          </cell>
          <cell r="D1076">
            <v>0</v>
          </cell>
        </row>
        <row r="1077">
          <cell r="A1077">
            <v>2159906</v>
          </cell>
          <cell r="B1077" t="str">
            <v>    重点产业振兴和技术改造项目贷款贴息</v>
          </cell>
          <cell r="C1077">
            <v>0</v>
          </cell>
          <cell r="D1077">
            <v>0</v>
          </cell>
        </row>
        <row r="1078">
          <cell r="A1078">
            <v>2159999</v>
          </cell>
          <cell r="B1078" t="str">
            <v>    其他资源勘探工业信息等支出(项)</v>
          </cell>
          <cell r="C1078">
            <v>4</v>
          </cell>
          <cell r="D1078">
            <v>4</v>
          </cell>
        </row>
        <row r="1079">
          <cell r="A1079">
            <v>216</v>
          </cell>
          <cell r="B1079" t="str">
            <v>商业服务业等支出</v>
          </cell>
          <cell r="C1079">
            <v>2033</v>
          </cell>
          <cell r="D1079">
            <v>2033</v>
          </cell>
        </row>
        <row r="1080">
          <cell r="A1080">
            <v>21602</v>
          </cell>
          <cell r="B1080" t="str">
            <v>  商业流通事务</v>
          </cell>
          <cell r="C1080">
            <v>1096</v>
          </cell>
          <cell r="D1080">
            <v>1096</v>
          </cell>
        </row>
        <row r="1081">
          <cell r="A1081">
            <v>2160201</v>
          </cell>
          <cell r="B1081" t="str">
            <v>    行政运行</v>
          </cell>
          <cell r="C1081">
            <v>0</v>
          </cell>
          <cell r="D1081">
            <v>0</v>
          </cell>
        </row>
        <row r="1082">
          <cell r="A1082">
            <v>2160202</v>
          </cell>
          <cell r="B1082" t="str">
            <v>    一般行政管理事务</v>
          </cell>
          <cell r="C1082">
            <v>127</v>
          </cell>
          <cell r="D1082">
            <v>127</v>
          </cell>
        </row>
        <row r="1083">
          <cell r="A1083">
            <v>2160203</v>
          </cell>
          <cell r="B1083" t="str">
            <v>    机关服务</v>
          </cell>
          <cell r="C1083">
            <v>0</v>
          </cell>
          <cell r="D1083">
            <v>0</v>
          </cell>
        </row>
        <row r="1084">
          <cell r="A1084">
            <v>2160216</v>
          </cell>
          <cell r="B1084" t="str">
            <v>    食品流通安全补贴</v>
          </cell>
          <cell r="C1084">
            <v>0</v>
          </cell>
          <cell r="D1084">
            <v>0</v>
          </cell>
        </row>
        <row r="1085">
          <cell r="A1085">
            <v>2160217</v>
          </cell>
          <cell r="B1085" t="str">
            <v>    市场监测及信息管理</v>
          </cell>
          <cell r="C1085">
            <v>0</v>
          </cell>
          <cell r="D1085">
            <v>0</v>
          </cell>
        </row>
        <row r="1086">
          <cell r="A1086">
            <v>2160218</v>
          </cell>
          <cell r="B1086" t="str">
            <v>    民贸企业补贴</v>
          </cell>
          <cell r="C1086">
            <v>11</v>
          </cell>
          <cell r="D1086">
            <v>11</v>
          </cell>
        </row>
        <row r="1087">
          <cell r="A1087">
            <v>2160219</v>
          </cell>
          <cell r="B1087" t="str">
            <v>    民贸民品贷款贴息</v>
          </cell>
          <cell r="C1087">
            <v>0</v>
          </cell>
          <cell r="D1087">
            <v>0</v>
          </cell>
        </row>
        <row r="1088">
          <cell r="A1088">
            <v>2160250</v>
          </cell>
          <cell r="B1088" t="str">
            <v>    事业运行</v>
          </cell>
          <cell r="C1088">
            <v>0</v>
          </cell>
          <cell r="D1088">
            <v>0</v>
          </cell>
        </row>
        <row r="1089">
          <cell r="A1089">
            <v>2160299</v>
          </cell>
          <cell r="B1089" t="str">
            <v>    其他商业流通事务支出</v>
          </cell>
          <cell r="C1089">
            <v>958</v>
          </cell>
          <cell r="D1089">
            <v>958</v>
          </cell>
        </row>
        <row r="1090">
          <cell r="A1090">
            <v>21606</v>
          </cell>
          <cell r="B1090" t="str">
            <v>  涉外发展服务支出</v>
          </cell>
          <cell r="C1090">
            <v>530</v>
          </cell>
          <cell r="D1090">
            <v>530</v>
          </cell>
        </row>
        <row r="1091">
          <cell r="A1091">
            <v>2160601</v>
          </cell>
          <cell r="B1091" t="str">
            <v>    行政运行</v>
          </cell>
          <cell r="C1091">
            <v>0</v>
          </cell>
          <cell r="D1091">
            <v>0</v>
          </cell>
        </row>
        <row r="1092">
          <cell r="A1092">
            <v>2160602</v>
          </cell>
          <cell r="B1092" t="str">
            <v>    一般行政管理事务</v>
          </cell>
          <cell r="C1092">
            <v>0</v>
          </cell>
          <cell r="D1092">
            <v>0</v>
          </cell>
        </row>
        <row r="1093">
          <cell r="A1093">
            <v>2160603</v>
          </cell>
          <cell r="B1093" t="str">
            <v>    机关服务</v>
          </cell>
          <cell r="C1093">
            <v>0</v>
          </cell>
          <cell r="D1093">
            <v>0</v>
          </cell>
        </row>
        <row r="1094">
          <cell r="A1094">
            <v>2160607</v>
          </cell>
          <cell r="B1094" t="str">
            <v>    外商投资环境建设补助资金</v>
          </cell>
          <cell r="C1094">
            <v>0</v>
          </cell>
          <cell r="D1094">
            <v>0</v>
          </cell>
        </row>
        <row r="1095">
          <cell r="A1095">
            <v>2160699</v>
          </cell>
          <cell r="B1095" t="str">
            <v>    其他涉外发展服务支出</v>
          </cell>
          <cell r="C1095">
            <v>530</v>
          </cell>
          <cell r="D1095">
            <v>530</v>
          </cell>
        </row>
        <row r="1096">
          <cell r="A1096">
            <v>21699</v>
          </cell>
          <cell r="B1096" t="str">
            <v>  其他商业服务业等支出(款)</v>
          </cell>
          <cell r="C1096">
            <v>407</v>
          </cell>
          <cell r="D1096">
            <v>407</v>
          </cell>
        </row>
        <row r="1097">
          <cell r="A1097">
            <v>2169901</v>
          </cell>
          <cell r="B1097" t="str">
            <v>    服务业基础设施建设</v>
          </cell>
          <cell r="C1097">
            <v>0</v>
          </cell>
          <cell r="D1097">
            <v>0</v>
          </cell>
        </row>
        <row r="1098">
          <cell r="A1098">
            <v>2169999</v>
          </cell>
          <cell r="B1098" t="str">
            <v>    其他商业服务业等支出(项)</v>
          </cell>
          <cell r="C1098">
            <v>407</v>
          </cell>
          <cell r="D1098">
            <v>407</v>
          </cell>
        </row>
        <row r="1099">
          <cell r="A1099">
            <v>217</v>
          </cell>
          <cell r="B1099" t="str">
            <v>金融支出</v>
          </cell>
          <cell r="C1099">
            <v>509</v>
          </cell>
          <cell r="D1099">
            <v>509</v>
          </cell>
        </row>
        <row r="1100">
          <cell r="A1100">
            <v>21701</v>
          </cell>
          <cell r="B1100" t="str">
            <v>  金融部门行政支出</v>
          </cell>
          <cell r="C1100">
            <v>509</v>
          </cell>
          <cell r="D1100">
            <v>509</v>
          </cell>
        </row>
        <row r="1101">
          <cell r="A1101">
            <v>2170101</v>
          </cell>
          <cell r="B1101" t="str">
            <v>    行政运行</v>
          </cell>
          <cell r="C1101">
            <v>0</v>
          </cell>
          <cell r="D1101">
            <v>0</v>
          </cell>
        </row>
        <row r="1102">
          <cell r="A1102">
            <v>2170102</v>
          </cell>
          <cell r="B1102" t="str">
            <v>    一般行政管理事务</v>
          </cell>
          <cell r="C1102">
            <v>346</v>
          </cell>
          <cell r="D1102">
            <v>346</v>
          </cell>
        </row>
        <row r="1103">
          <cell r="A1103">
            <v>2170103</v>
          </cell>
          <cell r="B1103" t="str">
            <v>    机关服务</v>
          </cell>
          <cell r="C1103">
            <v>0</v>
          </cell>
          <cell r="D1103">
            <v>0</v>
          </cell>
        </row>
        <row r="1104">
          <cell r="A1104">
            <v>2170104</v>
          </cell>
          <cell r="B1104" t="str">
            <v>    安全防卫</v>
          </cell>
          <cell r="C1104">
            <v>0</v>
          </cell>
          <cell r="D1104">
            <v>0</v>
          </cell>
        </row>
        <row r="1105">
          <cell r="A1105">
            <v>2170150</v>
          </cell>
          <cell r="B1105" t="str">
            <v>    事业运行</v>
          </cell>
          <cell r="C1105">
            <v>0</v>
          </cell>
          <cell r="D1105">
            <v>0</v>
          </cell>
        </row>
        <row r="1106">
          <cell r="A1106">
            <v>2170199</v>
          </cell>
          <cell r="B1106" t="str">
            <v>    金融部门其他行政支出</v>
          </cell>
          <cell r="C1106">
            <v>163</v>
          </cell>
          <cell r="D1106">
            <v>163</v>
          </cell>
        </row>
        <row r="1107">
          <cell r="A1107">
            <v>21702</v>
          </cell>
          <cell r="B1107" t="str">
            <v>  金融部门监管支出</v>
          </cell>
          <cell r="C1107">
            <v>0</v>
          </cell>
          <cell r="D1107">
            <v>0</v>
          </cell>
        </row>
        <row r="1108">
          <cell r="A1108">
            <v>2170201</v>
          </cell>
          <cell r="B1108" t="str">
            <v>    货币发行</v>
          </cell>
          <cell r="C1108">
            <v>0</v>
          </cell>
          <cell r="D1108">
            <v>0</v>
          </cell>
        </row>
        <row r="1109">
          <cell r="A1109">
            <v>2170202</v>
          </cell>
          <cell r="B1109" t="str">
            <v>    金融服务</v>
          </cell>
          <cell r="C1109">
            <v>0</v>
          </cell>
          <cell r="D1109">
            <v>0</v>
          </cell>
        </row>
        <row r="1110">
          <cell r="A1110">
            <v>2170203</v>
          </cell>
          <cell r="B1110" t="str">
            <v>    反假币</v>
          </cell>
          <cell r="C1110">
            <v>0</v>
          </cell>
          <cell r="D1110">
            <v>0</v>
          </cell>
        </row>
        <row r="1111">
          <cell r="A1111">
            <v>2170204</v>
          </cell>
          <cell r="B1111" t="str">
            <v>    重点金融机构监管</v>
          </cell>
          <cell r="C1111">
            <v>0</v>
          </cell>
          <cell r="D1111">
            <v>0</v>
          </cell>
        </row>
        <row r="1112">
          <cell r="A1112">
            <v>2170205</v>
          </cell>
          <cell r="B1112" t="str">
            <v>    金融稽查与案件处理</v>
          </cell>
          <cell r="C1112">
            <v>0</v>
          </cell>
          <cell r="D1112">
            <v>0</v>
          </cell>
        </row>
        <row r="1113">
          <cell r="A1113">
            <v>2170206</v>
          </cell>
          <cell r="B1113" t="str">
            <v>    金融行业电子化建设</v>
          </cell>
          <cell r="C1113">
            <v>0</v>
          </cell>
          <cell r="D1113">
            <v>0</v>
          </cell>
        </row>
        <row r="1114">
          <cell r="A1114">
            <v>2170207</v>
          </cell>
          <cell r="B1114" t="str">
            <v>    从业人员资格考试</v>
          </cell>
          <cell r="C1114">
            <v>0</v>
          </cell>
          <cell r="D1114">
            <v>0</v>
          </cell>
        </row>
        <row r="1115">
          <cell r="A1115">
            <v>2170208</v>
          </cell>
          <cell r="B1115" t="str">
            <v>    反洗钱</v>
          </cell>
          <cell r="C1115">
            <v>0</v>
          </cell>
          <cell r="D1115">
            <v>0</v>
          </cell>
        </row>
        <row r="1116">
          <cell r="A1116">
            <v>2170299</v>
          </cell>
          <cell r="B1116" t="str">
            <v>    金融部门其他监管支出</v>
          </cell>
          <cell r="C1116">
            <v>0</v>
          </cell>
          <cell r="D1116">
            <v>0</v>
          </cell>
        </row>
        <row r="1117">
          <cell r="A1117">
            <v>21703</v>
          </cell>
          <cell r="B1117" t="str">
            <v>  金融发展支出</v>
          </cell>
          <cell r="C1117">
            <v>0</v>
          </cell>
          <cell r="D1117">
            <v>0</v>
          </cell>
        </row>
        <row r="1118">
          <cell r="A1118">
            <v>2170301</v>
          </cell>
          <cell r="B1118" t="str">
            <v>    政策性银行亏损补贴</v>
          </cell>
          <cell r="C1118">
            <v>0</v>
          </cell>
          <cell r="D1118">
            <v>0</v>
          </cell>
        </row>
        <row r="1119">
          <cell r="A1119">
            <v>2170302</v>
          </cell>
          <cell r="B1119" t="str">
            <v>    利息费用补贴支出</v>
          </cell>
          <cell r="C1119">
            <v>0</v>
          </cell>
          <cell r="D1119">
            <v>0</v>
          </cell>
        </row>
        <row r="1120">
          <cell r="A1120">
            <v>2170303</v>
          </cell>
          <cell r="B1120" t="str">
            <v>    补充资本金</v>
          </cell>
          <cell r="C1120">
            <v>0</v>
          </cell>
          <cell r="D1120">
            <v>0</v>
          </cell>
        </row>
        <row r="1121">
          <cell r="A1121">
            <v>2170304</v>
          </cell>
          <cell r="B1121" t="str">
            <v>    风险基金补助</v>
          </cell>
          <cell r="C1121">
            <v>0</v>
          </cell>
          <cell r="D1121">
            <v>0</v>
          </cell>
        </row>
        <row r="1122">
          <cell r="A1122">
            <v>2170399</v>
          </cell>
          <cell r="B1122" t="str">
            <v>    其他金融发展支出</v>
          </cell>
          <cell r="C1122">
            <v>0</v>
          </cell>
          <cell r="D1122">
            <v>0</v>
          </cell>
        </row>
        <row r="1123">
          <cell r="A1123">
            <v>21704</v>
          </cell>
          <cell r="B1123" t="str">
            <v>  金融调控支出</v>
          </cell>
          <cell r="C1123">
            <v>0</v>
          </cell>
          <cell r="D1123">
            <v>0</v>
          </cell>
        </row>
        <row r="1124">
          <cell r="A1124">
            <v>2170401</v>
          </cell>
          <cell r="B1124" t="str">
            <v>    中央银行亏损补贴</v>
          </cell>
          <cell r="C1124">
            <v>0</v>
          </cell>
          <cell r="D1124">
            <v>0</v>
          </cell>
        </row>
        <row r="1125">
          <cell r="A1125">
            <v>2170499</v>
          </cell>
          <cell r="B1125" t="str">
            <v>    其他金融调控支出</v>
          </cell>
          <cell r="C1125">
            <v>0</v>
          </cell>
          <cell r="D1125">
            <v>0</v>
          </cell>
        </row>
        <row r="1126">
          <cell r="A1126">
            <v>21799</v>
          </cell>
          <cell r="B1126" t="str">
            <v>  其他金融支出(款)</v>
          </cell>
          <cell r="C1126">
            <v>0</v>
          </cell>
          <cell r="D1126">
            <v>0</v>
          </cell>
        </row>
        <row r="1127">
          <cell r="A1127">
            <v>2179902</v>
          </cell>
          <cell r="B1127" t="str">
            <v>    重点企业贷款贴息</v>
          </cell>
          <cell r="C1127">
            <v>0</v>
          </cell>
          <cell r="D1127">
            <v>0</v>
          </cell>
        </row>
        <row r="1128">
          <cell r="A1128">
            <v>2179999</v>
          </cell>
          <cell r="B1128" t="str">
            <v>    其他金融支出(项)</v>
          </cell>
          <cell r="C1128">
            <v>0</v>
          </cell>
          <cell r="D1128">
            <v>0</v>
          </cell>
        </row>
        <row r="1129">
          <cell r="A1129">
            <v>219</v>
          </cell>
          <cell r="B1129" t="str">
            <v>援助其他地区支出</v>
          </cell>
          <cell r="C1129">
            <v>0</v>
          </cell>
          <cell r="D1129">
            <v>0</v>
          </cell>
        </row>
        <row r="1130">
          <cell r="A1130">
            <v>21901</v>
          </cell>
          <cell r="B1130" t="str">
            <v>  一般公共服务</v>
          </cell>
          <cell r="C1130">
            <v>0</v>
          </cell>
          <cell r="D1130">
            <v>0</v>
          </cell>
        </row>
        <row r="1131">
          <cell r="A1131">
            <v>21902</v>
          </cell>
          <cell r="B1131" t="str">
            <v>  教育</v>
          </cell>
          <cell r="C1131">
            <v>0</v>
          </cell>
          <cell r="D1131">
            <v>0</v>
          </cell>
        </row>
        <row r="1132">
          <cell r="A1132">
            <v>21903</v>
          </cell>
          <cell r="B1132" t="str">
            <v>  文化旅游体育与传媒</v>
          </cell>
          <cell r="C1132">
            <v>0</v>
          </cell>
          <cell r="D1132">
            <v>0</v>
          </cell>
        </row>
        <row r="1133">
          <cell r="A1133">
            <v>21904</v>
          </cell>
          <cell r="B1133" t="str">
            <v>  卫生健康</v>
          </cell>
          <cell r="C1133">
            <v>0</v>
          </cell>
          <cell r="D1133">
            <v>0</v>
          </cell>
        </row>
        <row r="1134">
          <cell r="A1134">
            <v>21905</v>
          </cell>
          <cell r="B1134" t="str">
            <v>  节能环保</v>
          </cell>
          <cell r="C1134">
            <v>0</v>
          </cell>
          <cell r="D1134">
            <v>0</v>
          </cell>
        </row>
        <row r="1135">
          <cell r="A1135">
            <v>21906</v>
          </cell>
          <cell r="B1135" t="str">
            <v>  农业农村</v>
          </cell>
          <cell r="C1135">
            <v>0</v>
          </cell>
          <cell r="D1135">
            <v>0</v>
          </cell>
        </row>
        <row r="1136">
          <cell r="A1136">
            <v>21907</v>
          </cell>
          <cell r="B1136" t="str">
            <v>  交通运输</v>
          </cell>
          <cell r="C1136">
            <v>0</v>
          </cell>
          <cell r="D1136">
            <v>0</v>
          </cell>
        </row>
        <row r="1137">
          <cell r="A1137">
            <v>21908</v>
          </cell>
          <cell r="B1137" t="str">
            <v>  住房保障</v>
          </cell>
          <cell r="C1137">
            <v>0</v>
          </cell>
          <cell r="D1137">
            <v>0</v>
          </cell>
        </row>
        <row r="1138">
          <cell r="A1138">
            <v>21999</v>
          </cell>
          <cell r="B1138" t="str">
            <v>  其他支出</v>
          </cell>
          <cell r="C1138">
            <v>0</v>
          </cell>
          <cell r="D1138">
            <v>0</v>
          </cell>
        </row>
        <row r="1139">
          <cell r="A1139">
            <v>220</v>
          </cell>
          <cell r="B1139" t="str">
            <v>自然资源海洋气象等支出</v>
          </cell>
          <cell r="C1139">
            <v>4364</v>
          </cell>
          <cell r="D1139">
            <v>4364</v>
          </cell>
        </row>
        <row r="1140">
          <cell r="A1140">
            <v>22001</v>
          </cell>
          <cell r="B1140" t="str">
            <v>  自然资源事务</v>
          </cell>
          <cell r="C1140">
            <v>4098</v>
          </cell>
          <cell r="D1140">
            <v>4098</v>
          </cell>
        </row>
        <row r="1141">
          <cell r="A1141">
            <v>2200101</v>
          </cell>
          <cell r="B1141" t="str">
            <v>    行政运行</v>
          </cell>
          <cell r="C1141">
            <v>0</v>
          </cell>
          <cell r="D1141">
            <v>0</v>
          </cell>
        </row>
        <row r="1142">
          <cell r="A1142">
            <v>2200102</v>
          </cell>
          <cell r="B1142" t="str">
            <v>    一般行政管理事务</v>
          </cell>
          <cell r="C1142">
            <v>2564</v>
          </cell>
          <cell r="D1142">
            <v>2564</v>
          </cell>
        </row>
        <row r="1143">
          <cell r="A1143">
            <v>2200103</v>
          </cell>
          <cell r="B1143" t="str">
            <v>    机关服务</v>
          </cell>
          <cell r="C1143">
            <v>0</v>
          </cell>
          <cell r="D1143">
            <v>0</v>
          </cell>
        </row>
        <row r="1144">
          <cell r="A1144">
            <v>2200104</v>
          </cell>
          <cell r="B1144" t="str">
            <v>    自然资源规划及管理</v>
          </cell>
          <cell r="C1144">
            <v>376</v>
          </cell>
          <cell r="D1144">
            <v>376</v>
          </cell>
        </row>
        <row r="1145">
          <cell r="A1145">
            <v>2200106</v>
          </cell>
          <cell r="B1145" t="str">
            <v>    自然资源利用与保护</v>
          </cell>
          <cell r="C1145">
            <v>130</v>
          </cell>
          <cell r="D1145">
            <v>130</v>
          </cell>
        </row>
        <row r="1146">
          <cell r="A1146">
            <v>2200107</v>
          </cell>
          <cell r="B1146" t="str">
            <v>    自然资源社会公益服务</v>
          </cell>
          <cell r="C1146">
            <v>0</v>
          </cell>
          <cell r="D1146">
            <v>0</v>
          </cell>
        </row>
        <row r="1147">
          <cell r="A1147">
            <v>2200108</v>
          </cell>
          <cell r="B1147" t="str">
            <v>    自然资源行业业务管理</v>
          </cell>
          <cell r="C1147">
            <v>0</v>
          </cell>
          <cell r="D1147">
            <v>0</v>
          </cell>
        </row>
        <row r="1148">
          <cell r="A1148">
            <v>2200109</v>
          </cell>
          <cell r="B1148" t="str">
            <v>    自然资源调查与确权登记</v>
          </cell>
          <cell r="C1148">
            <v>693</v>
          </cell>
          <cell r="D1148">
            <v>693</v>
          </cell>
        </row>
        <row r="1149">
          <cell r="A1149">
            <v>2200112</v>
          </cell>
          <cell r="B1149" t="str">
            <v>    土地资源储备支出</v>
          </cell>
          <cell r="C1149">
            <v>63</v>
          </cell>
          <cell r="D1149">
            <v>63</v>
          </cell>
        </row>
        <row r="1150">
          <cell r="A1150">
            <v>2200113</v>
          </cell>
          <cell r="B1150" t="str">
            <v>    地质矿产资源与环境调查</v>
          </cell>
          <cell r="C1150">
            <v>20</v>
          </cell>
          <cell r="D1150">
            <v>20</v>
          </cell>
        </row>
        <row r="1151">
          <cell r="A1151">
            <v>2200114</v>
          </cell>
          <cell r="B1151" t="str">
            <v>    地质勘查与矿产资源管理</v>
          </cell>
          <cell r="C1151">
            <v>0</v>
          </cell>
          <cell r="D1151">
            <v>0</v>
          </cell>
        </row>
        <row r="1152">
          <cell r="A1152">
            <v>2200115</v>
          </cell>
          <cell r="B1152" t="str">
            <v>    地质转产项目财政贴息</v>
          </cell>
          <cell r="C1152">
            <v>0</v>
          </cell>
          <cell r="D1152">
            <v>0</v>
          </cell>
        </row>
        <row r="1153">
          <cell r="A1153">
            <v>2200116</v>
          </cell>
          <cell r="B1153" t="str">
            <v>    国外风险勘查</v>
          </cell>
          <cell r="C1153">
            <v>0</v>
          </cell>
          <cell r="D1153">
            <v>0</v>
          </cell>
        </row>
        <row r="1154">
          <cell r="A1154">
            <v>2200119</v>
          </cell>
          <cell r="B1154" t="str">
            <v>    地质勘查基金(周转金)支出</v>
          </cell>
          <cell r="C1154">
            <v>0</v>
          </cell>
          <cell r="D1154">
            <v>0</v>
          </cell>
        </row>
        <row r="1155">
          <cell r="A1155">
            <v>2200120</v>
          </cell>
          <cell r="B1155" t="str">
            <v>    海域与海岛管理</v>
          </cell>
          <cell r="C1155">
            <v>0</v>
          </cell>
          <cell r="D1155">
            <v>0</v>
          </cell>
        </row>
        <row r="1156">
          <cell r="A1156">
            <v>2200121</v>
          </cell>
          <cell r="B1156" t="str">
            <v>    自然资源国际合作与海洋权益维护</v>
          </cell>
          <cell r="C1156">
            <v>0</v>
          </cell>
          <cell r="D1156">
            <v>0</v>
          </cell>
        </row>
        <row r="1157">
          <cell r="A1157">
            <v>2200122</v>
          </cell>
          <cell r="B1157" t="str">
            <v>    自然资源卫星</v>
          </cell>
          <cell r="C1157">
            <v>0</v>
          </cell>
          <cell r="D1157">
            <v>0</v>
          </cell>
        </row>
        <row r="1158">
          <cell r="A1158">
            <v>2200123</v>
          </cell>
          <cell r="B1158" t="str">
            <v>    极地考察</v>
          </cell>
          <cell r="C1158">
            <v>0</v>
          </cell>
          <cell r="D1158">
            <v>0</v>
          </cell>
        </row>
        <row r="1159">
          <cell r="A1159">
            <v>2200124</v>
          </cell>
          <cell r="B1159" t="str">
            <v>    深海调查与资源开发</v>
          </cell>
          <cell r="C1159">
            <v>0</v>
          </cell>
          <cell r="D1159">
            <v>0</v>
          </cell>
        </row>
        <row r="1160">
          <cell r="A1160">
            <v>2200125</v>
          </cell>
          <cell r="B1160" t="str">
            <v>    海港航标维护</v>
          </cell>
          <cell r="C1160">
            <v>0</v>
          </cell>
          <cell r="D1160">
            <v>0</v>
          </cell>
        </row>
        <row r="1161">
          <cell r="A1161">
            <v>2200126</v>
          </cell>
          <cell r="B1161" t="str">
            <v>    海水淡化</v>
          </cell>
          <cell r="C1161">
            <v>0</v>
          </cell>
          <cell r="D1161">
            <v>0</v>
          </cell>
        </row>
        <row r="1162">
          <cell r="A1162">
            <v>2200127</v>
          </cell>
          <cell r="B1162" t="str">
            <v>    无居民海岛使用金支出</v>
          </cell>
          <cell r="C1162">
            <v>0</v>
          </cell>
          <cell r="D1162">
            <v>0</v>
          </cell>
        </row>
        <row r="1163">
          <cell r="A1163">
            <v>2200128</v>
          </cell>
          <cell r="B1163" t="str">
            <v>    海洋战略规划与预警监测</v>
          </cell>
          <cell r="C1163">
            <v>0</v>
          </cell>
          <cell r="D1163">
            <v>0</v>
          </cell>
        </row>
        <row r="1164">
          <cell r="A1164">
            <v>2200129</v>
          </cell>
          <cell r="B1164" t="str">
            <v>    基础测绘与地理信息监管</v>
          </cell>
          <cell r="C1164">
            <v>0</v>
          </cell>
          <cell r="D1164">
            <v>0</v>
          </cell>
        </row>
        <row r="1165">
          <cell r="A1165">
            <v>2200150</v>
          </cell>
          <cell r="B1165" t="str">
            <v>    事业运行</v>
          </cell>
          <cell r="C1165">
            <v>0</v>
          </cell>
          <cell r="D1165">
            <v>0</v>
          </cell>
        </row>
        <row r="1166">
          <cell r="A1166">
            <v>2200199</v>
          </cell>
          <cell r="B1166" t="str">
            <v>    其他自然资源事务支出</v>
          </cell>
          <cell r="C1166">
            <v>252</v>
          </cell>
          <cell r="D1166">
            <v>252</v>
          </cell>
        </row>
        <row r="1167">
          <cell r="A1167">
            <v>22005</v>
          </cell>
          <cell r="B1167" t="str">
            <v>  气象事务</v>
          </cell>
          <cell r="C1167">
            <v>266</v>
          </cell>
          <cell r="D1167">
            <v>266</v>
          </cell>
        </row>
        <row r="1168">
          <cell r="A1168">
            <v>2200501</v>
          </cell>
          <cell r="B1168" t="str">
            <v>    行政运行</v>
          </cell>
          <cell r="C1168">
            <v>0</v>
          </cell>
          <cell r="D1168">
            <v>0</v>
          </cell>
        </row>
        <row r="1169">
          <cell r="A1169">
            <v>2200502</v>
          </cell>
          <cell r="B1169" t="str">
            <v>    一般行政管理事务</v>
          </cell>
          <cell r="C1169">
            <v>0</v>
          </cell>
          <cell r="D1169">
            <v>0</v>
          </cell>
        </row>
        <row r="1170">
          <cell r="A1170">
            <v>2200503</v>
          </cell>
          <cell r="B1170" t="str">
            <v>    机关服务</v>
          </cell>
          <cell r="C1170">
            <v>0</v>
          </cell>
          <cell r="D1170">
            <v>0</v>
          </cell>
        </row>
        <row r="1171">
          <cell r="A1171">
            <v>2200504</v>
          </cell>
          <cell r="B1171" t="str">
            <v>    气象事业机构</v>
          </cell>
          <cell r="C1171">
            <v>0</v>
          </cell>
          <cell r="D1171">
            <v>0</v>
          </cell>
        </row>
        <row r="1172">
          <cell r="A1172">
            <v>2200506</v>
          </cell>
          <cell r="B1172" t="str">
            <v>    气象探测</v>
          </cell>
          <cell r="C1172">
            <v>0</v>
          </cell>
          <cell r="D1172">
            <v>0</v>
          </cell>
        </row>
        <row r="1173">
          <cell r="A1173">
            <v>2200507</v>
          </cell>
          <cell r="B1173" t="str">
            <v>    气象信息传输及管理</v>
          </cell>
          <cell r="C1173">
            <v>0</v>
          </cell>
          <cell r="D1173">
            <v>0</v>
          </cell>
        </row>
        <row r="1174">
          <cell r="A1174">
            <v>2200508</v>
          </cell>
          <cell r="B1174" t="str">
            <v>    气象预报预测</v>
          </cell>
          <cell r="C1174">
            <v>0</v>
          </cell>
          <cell r="D1174">
            <v>0</v>
          </cell>
        </row>
        <row r="1175">
          <cell r="A1175">
            <v>2200509</v>
          </cell>
          <cell r="B1175" t="str">
            <v>    气象服务</v>
          </cell>
          <cell r="C1175">
            <v>46</v>
          </cell>
          <cell r="D1175">
            <v>46</v>
          </cell>
        </row>
        <row r="1176">
          <cell r="A1176">
            <v>2200510</v>
          </cell>
          <cell r="B1176" t="str">
            <v>    气象装备保障维护</v>
          </cell>
          <cell r="C1176">
            <v>0</v>
          </cell>
          <cell r="D1176">
            <v>0</v>
          </cell>
        </row>
        <row r="1177">
          <cell r="A1177">
            <v>2200511</v>
          </cell>
          <cell r="B1177" t="str">
            <v>    气象基础设施建设与维修</v>
          </cell>
          <cell r="C1177">
            <v>0</v>
          </cell>
          <cell r="D1177">
            <v>0</v>
          </cell>
        </row>
        <row r="1178">
          <cell r="A1178">
            <v>2200512</v>
          </cell>
          <cell r="B1178" t="str">
            <v>    气象卫星</v>
          </cell>
          <cell r="C1178">
            <v>0</v>
          </cell>
          <cell r="D1178">
            <v>0</v>
          </cell>
        </row>
        <row r="1179">
          <cell r="A1179">
            <v>2200513</v>
          </cell>
          <cell r="B1179" t="str">
            <v>    气象法规与标准</v>
          </cell>
          <cell r="C1179">
            <v>0</v>
          </cell>
          <cell r="D1179">
            <v>0</v>
          </cell>
        </row>
        <row r="1180">
          <cell r="A1180">
            <v>2200514</v>
          </cell>
          <cell r="B1180" t="str">
            <v>    气象资金审计稽查</v>
          </cell>
          <cell r="C1180">
            <v>0</v>
          </cell>
          <cell r="D1180">
            <v>0</v>
          </cell>
        </row>
        <row r="1181">
          <cell r="A1181">
            <v>2200599</v>
          </cell>
          <cell r="B1181" t="str">
            <v>    其他气象事务支出</v>
          </cell>
          <cell r="C1181">
            <v>220</v>
          </cell>
          <cell r="D1181">
            <v>220</v>
          </cell>
        </row>
        <row r="1182">
          <cell r="A1182">
            <v>22099</v>
          </cell>
          <cell r="B1182" t="str">
            <v>  其他自然资源海洋气象等支出(款)</v>
          </cell>
          <cell r="C1182">
            <v>0</v>
          </cell>
          <cell r="D1182">
            <v>0</v>
          </cell>
        </row>
        <row r="1183">
          <cell r="A1183">
            <v>2209999</v>
          </cell>
          <cell r="B1183" t="str">
            <v>    其他自然资源海洋气象等支出(项)</v>
          </cell>
          <cell r="C1183">
            <v>0</v>
          </cell>
          <cell r="D1183">
            <v>0</v>
          </cell>
        </row>
        <row r="1184">
          <cell r="A1184">
            <v>221</v>
          </cell>
          <cell r="B1184" t="str">
            <v>住房保障支出</v>
          </cell>
          <cell r="C1184">
            <v>8705</v>
          </cell>
          <cell r="D1184">
            <v>8705</v>
          </cell>
        </row>
        <row r="1185">
          <cell r="A1185">
            <v>22101</v>
          </cell>
          <cell r="B1185" t="str">
            <v>  保障性安居工程支出</v>
          </cell>
          <cell r="C1185">
            <v>5288</v>
          </cell>
          <cell r="D1185">
            <v>5288</v>
          </cell>
        </row>
        <row r="1186">
          <cell r="A1186">
            <v>2210101</v>
          </cell>
          <cell r="B1186" t="str">
            <v>    廉租住房</v>
          </cell>
          <cell r="C1186">
            <v>71</v>
          </cell>
          <cell r="D1186">
            <v>71</v>
          </cell>
        </row>
        <row r="1187">
          <cell r="A1187">
            <v>2210102</v>
          </cell>
          <cell r="B1187" t="str">
            <v>    沉陷区治理</v>
          </cell>
          <cell r="C1187">
            <v>0</v>
          </cell>
          <cell r="D1187">
            <v>0</v>
          </cell>
        </row>
        <row r="1188">
          <cell r="A1188">
            <v>2210103</v>
          </cell>
          <cell r="B1188" t="str">
            <v>    棚户区改造</v>
          </cell>
          <cell r="C1188">
            <v>1000</v>
          </cell>
          <cell r="D1188">
            <v>1000</v>
          </cell>
        </row>
        <row r="1189">
          <cell r="A1189">
            <v>2210104</v>
          </cell>
          <cell r="B1189" t="str">
            <v>    少数民族地区游牧民定居工程</v>
          </cell>
          <cell r="C1189">
            <v>0</v>
          </cell>
          <cell r="D1189">
            <v>0</v>
          </cell>
        </row>
        <row r="1190">
          <cell r="A1190">
            <v>2210105</v>
          </cell>
          <cell r="B1190" t="str">
            <v>    农村危房改造</v>
          </cell>
          <cell r="C1190">
            <v>20</v>
          </cell>
          <cell r="D1190">
            <v>20</v>
          </cell>
        </row>
        <row r="1191">
          <cell r="A1191">
            <v>2210106</v>
          </cell>
          <cell r="B1191" t="str">
            <v>    公共租赁住房</v>
          </cell>
          <cell r="C1191">
            <v>109</v>
          </cell>
          <cell r="D1191">
            <v>109</v>
          </cell>
        </row>
        <row r="1192">
          <cell r="A1192">
            <v>2210107</v>
          </cell>
          <cell r="B1192" t="str">
            <v>    保障性住房租金补贴</v>
          </cell>
          <cell r="C1192">
            <v>14</v>
          </cell>
          <cell r="D1192">
            <v>14</v>
          </cell>
        </row>
        <row r="1193">
          <cell r="A1193">
            <v>2210108</v>
          </cell>
          <cell r="B1193" t="str">
            <v>    老旧小区改造</v>
          </cell>
          <cell r="C1193">
            <v>1125</v>
          </cell>
          <cell r="D1193">
            <v>1125</v>
          </cell>
        </row>
        <row r="1194">
          <cell r="A1194">
            <v>2210109</v>
          </cell>
          <cell r="B1194" t="str">
            <v>    住房租赁市场发展</v>
          </cell>
          <cell r="C1194">
            <v>0</v>
          </cell>
          <cell r="D1194">
            <v>0</v>
          </cell>
        </row>
        <row r="1195">
          <cell r="A1195">
            <v>2210110</v>
          </cell>
          <cell r="B1195" t="str">
            <v>    保障性租赁住房</v>
          </cell>
          <cell r="C1195">
            <v>2949</v>
          </cell>
          <cell r="D1195">
            <v>2949</v>
          </cell>
        </row>
        <row r="1196">
          <cell r="A1196">
            <v>2210199</v>
          </cell>
          <cell r="B1196" t="str">
            <v>    其他保障性安居工程支出</v>
          </cell>
          <cell r="C1196">
            <v>0</v>
          </cell>
          <cell r="D1196">
            <v>0</v>
          </cell>
        </row>
        <row r="1197">
          <cell r="A1197">
            <v>22102</v>
          </cell>
          <cell r="B1197" t="str">
            <v>  住房改革支出</v>
          </cell>
          <cell r="C1197">
            <v>3417</v>
          </cell>
          <cell r="D1197">
            <v>3417</v>
          </cell>
        </row>
        <row r="1198">
          <cell r="A1198">
            <v>2210201</v>
          </cell>
          <cell r="B1198" t="str">
            <v>    住房公积金</v>
          </cell>
          <cell r="C1198">
            <v>3156</v>
          </cell>
          <cell r="D1198">
            <v>3156</v>
          </cell>
        </row>
        <row r="1199">
          <cell r="A1199">
            <v>2210202</v>
          </cell>
          <cell r="B1199" t="str">
            <v>    提租补贴</v>
          </cell>
          <cell r="C1199">
            <v>0</v>
          </cell>
          <cell r="D1199">
            <v>0</v>
          </cell>
        </row>
        <row r="1200">
          <cell r="A1200">
            <v>2210203</v>
          </cell>
          <cell r="B1200" t="str">
            <v>    购房补贴</v>
          </cell>
          <cell r="C1200">
            <v>261</v>
          </cell>
          <cell r="D1200">
            <v>261</v>
          </cell>
        </row>
        <row r="1201">
          <cell r="A1201">
            <v>22103</v>
          </cell>
          <cell r="B1201" t="str">
            <v>  城乡社区住宅</v>
          </cell>
          <cell r="C1201">
            <v>0</v>
          </cell>
          <cell r="D1201">
            <v>0</v>
          </cell>
        </row>
        <row r="1202">
          <cell r="A1202">
            <v>2210301</v>
          </cell>
          <cell r="B1202" t="str">
            <v>    公有住房建设和维修改造支出</v>
          </cell>
          <cell r="C1202">
            <v>0</v>
          </cell>
          <cell r="D1202">
            <v>0</v>
          </cell>
        </row>
        <row r="1203">
          <cell r="A1203">
            <v>2210302</v>
          </cell>
          <cell r="B1203" t="str">
            <v>    住房公积金管理</v>
          </cell>
          <cell r="C1203">
            <v>0</v>
          </cell>
          <cell r="D1203">
            <v>0</v>
          </cell>
        </row>
        <row r="1204">
          <cell r="A1204">
            <v>2210399</v>
          </cell>
          <cell r="B1204" t="str">
            <v>    其他城乡社区住宅支出</v>
          </cell>
          <cell r="C1204">
            <v>0</v>
          </cell>
          <cell r="D1204">
            <v>0</v>
          </cell>
        </row>
        <row r="1205">
          <cell r="A1205">
            <v>222</v>
          </cell>
          <cell r="B1205" t="str">
            <v>粮油物资储备支出</v>
          </cell>
          <cell r="C1205">
            <v>1634</v>
          </cell>
          <cell r="D1205">
            <v>1634</v>
          </cell>
        </row>
        <row r="1206">
          <cell r="A1206">
            <v>22201</v>
          </cell>
          <cell r="B1206" t="str">
            <v>  粮油物资事务</v>
          </cell>
          <cell r="C1206">
            <v>1047</v>
          </cell>
          <cell r="D1206">
            <v>1047</v>
          </cell>
        </row>
        <row r="1207">
          <cell r="A1207">
            <v>2220101</v>
          </cell>
          <cell r="B1207" t="str">
            <v>    行政运行</v>
          </cell>
          <cell r="C1207">
            <v>0</v>
          </cell>
          <cell r="D1207">
            <v>0</v>
          </cell>
        </row>
        <row r="1208">
          <cell r="A1208">
            <v>2220102</v>
          </cell>
          <cell r="B1208" t="str">
            <v>    一般行政管理事务</v>
          </cell>
          <cell r="C1208">
            <v>0</v>
          </cell>
          <cell r="D1208">
            <v>0</v>
          </cell>
        </row>
        <row r="1209">
          <cell r="A1209">
            <v>2220103</v>
          </cell>
          <cell r="B1209" t="str">
            <v>    机关服务</v>
          </cell>
          <cell r="C1209">
            <v>0</v>
          </cell>
          <cell r="D1209">
            <v>0</v>
          </cell>
        </row>
        <row r="1210">
          <cell r="A1210">
            <v>2220104</v>
          </cell>
          <cell r="B1210" t="str">
            <v>    财务和审计支出</v>
          </cell>
          <cell r="C1210">
            <v>0</v>
          </cell>
          <cell r="D1210">
            <v>0</v>
          </cell>
        </row>
        <row r="1211">
          <cell r="A1211">
            <v>2220105</v>
          </cell>
          <cell r="B1211" t="str">
            <v>    信息统计</v>
          </cell>
          <cell r="C1211">
            <v>0</v>
          </cell>
          <cell r="D1211">
            <v>0</v>
          </cell>
        </row>
        <row r="1212">
          <cell r="A1212">
            <v>2220106</v>
          </cell>
          <cell r="B1212" t="str">
            <v>    专项业务活动</v>
          </cell>
          <cell r="C1212">
            <v>0</v>
          </cell>
          <cell r="D1212">
            <v>0</v>
          </cell>
        </row>
        <row r="1213">
          <cell r="A1213">
            <v>2220107</v>
          </cell>
          <cell r="B1213" t="str">
            <v>    国家粮油差价补贴</v>
          </cell>
          <cell r="C1213">
            <v>0</v>
          </cell>
          <cell r="D1213">
            <v>0</v>
          </cell>
        </row>
        <row r="1214">
          <cell r="A1214">
            <v>2220112</v>
          </cell>
          <cell r="B1214" t="str">
            <v>    粮食财务挂账利息补贴</v>
          </cell>
          <cell r="C1214">
            <v>0</v>
          </cell>
          <cell r="D1214">
            <v>0</v>
          </cell>
        </row>
        <row r="1215">
          <cell r="A1215">
            <v>2220113</v>
          </cell>
          <cell r="B1215" t="str">
            <v>    粮食财务挂账消化款</v>
          </cell>
          <cell r="C1215">
            <v>0</v>
          </cell>
          <cell r="D1215">
            <v>0</v>
          </cell>
        </row>
        <row r="1216">
          <cell r="A1216">
            <v>2220114</v>
          </cell>
          <cell r="B1216" t="str">
            <v>    处理陈化粮补贴</v>
          </cell>
          <cell r="C1216">
            <v>0</v>
          </cell>
          <cell r="D1216">
            <v>0</v>
          </cell>
        </row>
        <row r="1217">
          <cell r="A1217">
            <v>2220115</v>
          </cell>
          <cell r="B1217" t="str">
            <v>    粮食风险基金</v>
          </cell>
          <cell r="C1217">
            <v>0</v>
          </cell>
          <cell r="D1217">
            <v>0</v>
          </cell>
        </row>
        <row r="1218">
          <cell r="A1218">
            <v>2220118</v>
          </cell>
          <cell r="B1218" t="str">
            <v>    粮油市场调控专项资金</v>
          </cell>
          <cell r="C1218">
            <v>0</v>
          </cell>
          <cell r="D1218">
            <v>0</v>
          </cell>
        </row>
        <row r="1219">
          <cell r="A1219">
            <v>2220119</v>
          </cell>
          <cell r="B1219" t="str">
            <v>    设施建设</v>
          </cell>
          <cell r="C1219">
            <v>0</v>
          </cell>
          <cell r="D1219">
            <v>0</v>
          </cell>
        </row>
        <row r="1220">
          <cell r="A1220">
            <v>2220120</v>
          </cell>
          <cell r="B1220" t="str">
            <v>    设施安全</v>
          </cell>
          <cell r="C1220">
            <v>0</v>
          </cell>
          <cell r="D1220">
            <v>0</v>
          </cell>
        </row>
        <row r="1221">
          <cell r="A1221">
            <v>2220121</v>
          </cell>
          <cell r="B1221" t="str">
            <v>    物资保管保养</v>
          </cell>
          <cell r="C1221">
            <v>0</v>
          </cell>
          <cell r="D1221">
            <v>0</v>
          </cell>
        </row>
        <row r="1222">
          <cell r="A1222">
            <v>2220150</v>
          </cell>
          <cell r="B1222" t="str">
            <v>    事业运行</v>
          </cell>
          <cell r="C1222">
            <v>0</v>
          </cell>
          <cell r="D1222">
            <v>0</v>
          </cell>
        </row>
        <row r="1223">
          <cell r="A1223">
            <v>2220199</v>
          </cell>
          <cell r="B1223" t="str">
            <v>    其他粮油物资事务支出</v>
          </cell>
          <cell r="C1223">
            <v>1047</v>
          </cell>
          <cell r="D1223">
            <v>1047</v>
          </cell>
        </row>
        <row r="1224">
          <cell r="A1224">
            <v>22203</v>
          </cell>
          <cell r="B1224" t="str">
            <v>  能源储备</v>
          </cell>
          <cell r="C1224">
            <v>0</v>
          </cell>
          <cell r="D1224">
            <v>0</v>
          </cell>
        </row>
        <row r="1225">
          <cell r="A1225">
            <v>2220301</v>
          </cell>
          <cell r="B1225" t="str">
            <v>    石油储备</v>
          </cell>
          <cell r="C1225">
            <v>0</v>
          </cell>
          <cell r="D1225">
            <v>0</v>
          </cell>
        </row>
        <row r="1226">
          <cell r="A1226">
            <v>2220303</v>
          </cell>
          <cell r="B1226" t="str">
            <v>    天然铀储备</v>
          </cell>
          <cell r="C1226">
            <v>0</v>
          </cell>
          <cell r="D1226">
            <v>0</v>
          </cell>
        </row>
        <row r="1227">
          <cell r="A1227">
            <v>2220304</v>
          </cell>
          <cell r="B1227" t="str">
            <v>    煤炭储备</v>
          </cell>
          <cell r="C1227">
            <v>0</v>
          </cell>
          <cell r="D1227">
            <v>0</v>
          </cell>
        </row>
        <row r="1228">
          <cell r="A1228">
            <v>2220305</v>
          </cell>
          <cell r="B1228" t="str">
            <v>    成品油储备</v>
          </cell>
          <cell r="C1228">
            <v>0</v>
          </cell>
          <cell r="D1228">
            <v>0</v>
          </cell>
        </row>
        <row r="1229">
          <cell r="A1229">
            <v>2220399</v>
          </cell>
          <cell r="B1229" t="str">
            <v>    其他能源储备支出</v>
          </cell>
          <cell r="C1229">
            <v>0</v>
          </cell>
          <cell r="D1229">
            <v>0</v>
          </cell>
        </row>
        <row r="1230">
          <cell r="A1230">
            <v>22204</v>
          </cell>
          <cell r="B1230" t="str">
            <v>  粮油储备</v>
          </cell>
          <cell r="C1230">
            <v>587</v>
          </cell>
          <cell r="D1230">
            <v>587</v>
          </cell>
        </row>
        <row r="1231">
          <cell r="A1231">
            <v>2220401</v>
          </cell>
          <cell r="B1231" t="str">
            <v>    储备粮油补贴</v>
          </cell>
          <cell r="C1231">
            <v>430</v>
          </cell>
          <cell r="D1231">
            <v>430</v>
          </cell>
        </row>
        <row r="1232">
          <cell r="A1232">
            <v>2220402</v>
          </cell>
          <cell r="B1232" t="str">
            <v>    储备粮油差价补贴</v>
          </cell>
          <cell r="C1232">
            <v>0</v>
          </cell>
          <cell r="D1232">
            <v>0</v>
          </cell>
        </row>
        <row r="1233">
          <cell r="A1233">
            <v>2220403</v>
          </cell>
          <cell r="B1233" t="str">
            <v>    储备粮(油)库建设</v>
          </cell>
          <cell r="C1233">
            <v>0</v>
          </cell>
          <cell r="D1233">
            <v>0</v>
          </cell>
        </row>
        <row r="1234">
          <cell r="A1234">
            <v>2220404</v>
          </cell>
          <cell r="B1234" t="str">
            <v>    最低收购价政策支出</v>
          </cell>
          <cell r="C1234">
            <v>0</v>
          </cell>
          <cell r="D1234">
            <v>0</v>
          </cell>
        </row>
        <row r="1235">
          <cell r="A1235">
            <v>2220499</v>
          </cell>
          <cell r="B1235" t="str">
            <v>    其他粮油储备支出</v>
          </cell>
          <cell r="C1235">
            <v>157</v>
          </cell>
          <cell r="D1235">
            <v>157</v>
          </cell>
        </row>
        <row r="1236">
          <cell r="A1236">
            <v>22205</v>
          </cell>
          <cell r="B1236" t="str">
            <v>  重要商品储备</v>
          </cell>
          <cell r="C1236">
            <v>0</v>
          </cell>
          <cell r="D1236">
            <v>0</v>
          </cell>
        </row>
        <row r="1237">
          <cell r="A1237">
            <v>2220501</v>
          </cell>
          <cell r="B1237" t="str">
            <v>    棉花储备</v>
          </cell>
          <cell r="C1237">
            <v>0</v>
          </cell>
          <cell r="D1237">
            <v>0</v>
          </cell>
        </row>
        <row r="1238">
          <cell r="A1238">
            <v>2220502</v>
          </cell>
          <cell r="B1238" t="str">
            <v>    食糖储备</v>
          </cell>
          <cell r="C1238">
            <v>0</v>
          </cell>
          <cell r="D1238">
            <v>0</v>
          </cell>
        </row>
        <row r="1239">
          <cell r="A1239">
            <v>2220503</v>
          </cell>
          <cell r="B1239" t="str">
            <v>    肉类储备</v>
          </cell>
          <cell r="C1239">
            <v>0</v>
          </cell>
          <cell r="D1239">
            <v>0</v>
          </cell>
        </row>
        <row r="1240">
          <cell r="A1240">
            <v>2220504</v>
          </cell>
          <cell r="B1240" t="str">
            <v>    化肥储备</v>
          </cell>
          <cell r="C1240">
            <v>0</v>
          </cell>
          <cell r="D1240">
            <v>0</v>
          </cell>
        </row>
        <row r="1241">
          <cell r="A1241">
            <v>2220505</v>
          </cell>
          <cell r="B1241" t="str">
            <v>    农药储备</v>
          </cell>
          <cell r="C1241">
            <v>0</v>
          </cell>
          <cell r="D1241">
            <v>0</v>
          </cell>
        </row>
        <row r="1242">
          <cell r="A1242">
            <v>2220506</v>
          </cell>
          <cell r="B1242" t="str">
            <v>    边销茶储备</v>
          </cell>
          <cell r="C1242">
            <v>0</v>
          </cell>
          <cell r="D1242">
            <v>0</v>
          </cell>
        </row>
        <row r="1243">
          <cell r="A1243">
            <v>2220507</v>
          </cell>
          <cell r="B1243" t="str">
            <v>    羊毛储备</v>
          </cell>
          <cell r="C1243">
            <v>0</v>
          </cell>
          <cell r="D1243">
            <v>0</v>
          </cell>
        </row>
        <row r="1244">
          <cell r="A1244">
            <v>2220508</v>
          </cell>
          <cell r="B1244" t="str">
            <v>    医药储备</v>
          </cell>
          <cell r="C1244">
            <v>0</v>
          </cell>
          <cell r="D1244">
            <v>0</v>
          </cell>
        </row>
        <row r="1245">
          <cell r="A1245">
            <v>2220509</v>
          </cell>
          <cell r="B1245" t="str">
            <v>    食盐储备</v>
          </cell>
          <cell r="C1245">
            <v>0</v>
          </cell>
          <cell r="D1245">
            <v>0</v>
          </cell>
        </row>
        <row r="1246">
          <cell r="A1246">
            <v>2220510</v>
          </cell>
          <cell r="B1246" t="str">
            <v>    战略物资储备</v>
          </cell>
          <cell r="C1246">
            <v>0</v>
          </cell>
          <cell r="D1246">
            <v>0</v>
          </cell>
        </row>
        <row r="1247">
          <cell r="A1247">
            <v>2220511</v>
          </cell>
          <cell r="B1247" t="str">
            <v>    应急物资储备</v>
          </cell>
          <cell r="C1247">
            <v>0</v>
          </cell>
          <cell r="D1247">
            <v>0</v>
          </cell>
        </row>
        <row r="1248">
          <cell r="A1248">
            <v>2220599</v>
          </cell>
          <cell r="B1248" t="str">
            <v>    其他重要商品储备支出</v>
          </cell>
          <cell r="C1248">
            <v>0</v>
          </cell>
          <cell r="D1248">
            <v>0</v>
          </cell>
        </row>
        <row r="1249">
          <cell r="A1249">
            <v>224</v>
          </cell>
          <cell r="B1249" t="str">
            <v>灾害防治及应急管理支出</v>
          </cell>
          <cell r="C1249">
            <v>9357</v>
          </cell>
          <cell r="D1249">
            <v>9357</v>
          </cell>
        </row>
        <row r="1250">
          <cell r="A1250">
            <v>22401</v>
          </cell>
          <cell r="B1250" t="str">
            <v>  应急管理事务</v>
          </cell>
          <cell r="C1250">
            <v>2862</v>
          </cell>
          <cell r="D1250">
            <v>2862</v>
          </cell>
        </row>
        <row r="1251">
          <cell r="A1251">
            <v>2240101</v>
          </cell>
          <cell r="B1251" t="str">
            <v>    行政运行</v>
          </cell>
          <cell r="C1251">
            <v>955</v>
          </cell>
          <cell r="D1251">
            <v>955</v>
          </cell>
        </row>
        <row r="1252">
          <cell r="A1252">
            <v>2240102</v>
          </cell>
          <cell r="B1252" t="str">
            <v>    一般行政管理事务</v>
          </cell>
          <cell r="C1252">
            <v>163</v>
          </cell>
          <cell r="D1252">
            <v>163</v>
          </cell>
        </row>
        <row r="1253">
          <cell r="A1253">
            <v>2240103</v>
          </cell>
          <cell r="B1253" t="str">
            <v>    机关服务</v>
          </cell>
          <cell r="C1253">
            <v>0</v>
          </cell>
          <cell r="D1253">
            <v>0</v>
          </cell>
        </row>
        <row r="1254">
          <cell r="A1254">
            <v>2240104</v>
          </cell>
          <cell r="B1254" t="str">
            <v>    灾害风险防治</v>
          </cell>
          <cell r="C1254">
            <v>111</v>
          </cell>
          <cell r="D1254">
            <v>111</v>
          </cell>
        </row>
        <row r="1255">
          <cell r="A1255">
            <v>2240105</v>
          </cell>
          <cell r="B1255" t="str">
            <v>    国务院安委会专项</v>
          </cell>
          <cell r="C1255">
            <v>0</v>
          </cell>
          <cell r="D1255">
            <v>0</v>
          </cell>
        </row>
        <row r="1256">
          <cell r="A1256">
            <v>2240106</v>
          </cell>
          <cell r="B1256" t="str">
            <v>    安全监管</v>
          </cell>
          <cell r="C1256">
            <v>42</v>
          </cell>
          <cell r="D1256">
            <v>42</v>
          </cell>
        </row>
        <row r="1257">
          <cell r="A1257">
            <v>2240108</v>
          </cell>
          <cell r="B1257" t="str">
            <v>    应急救援</v>
          </cell>
          <cell r="C1257">
            <v>1440</v>
          </cell>
          <cell r="D1257">
            <v>1440</v>
          </cell>
        </row>
        <row r="1258">
          <cell r="A1258">
            <v>2240109</v>
          </cell>
          <cell r="B1258" t="str">
            <v>    应急管理</v>
          </cell>
          <cell r="C1258">
            <v>136</v>
          </cell>
          <cell r="D1258">
            <v>136</v>
          </cell>
        </row>
        <row r="1259">
          <cell r="A1259">
            <v>2240150</v>
          </cell>
          <cell r="B1259" t="str">
            <v>    事业运行</v>
          </cell>
          <cell r="C1259">
            <v>0</v>
          </cell>
          <cell r="D1259">
            <v>0</v>
          </cell>
        </row>
        <row r="1260">
          <cell r="A1260">
            <v>2240199</v>
          </cell>
          <cell r="B1260" t="str">
            <v>    其他应急管理支出</v>
          </cell>
          <cell r="C1260">
            <v>15</v>
          </cell>
          <cell r="D1260">
            <v>15</v>
          </cell>
        </row>
        <row r="1261">
          <cell r="A1261">
            <v>22402</v>
          </cell>
          <cell r="B1261" t="str">
            <v>  消防救援事务</v>
          </cell>
          <cell r="C1261">
            <v>4315</v>
          </cell>
          <cell r="D1261">
            <v>4315</v>
          </cell>
        </row>
        <row r="1262">
          <cell r="A1262">
            <v>2240201</v>
          </cell>
          <cell r="B1262" t="str">
            <v>    行政运行</v>
          </cell>
          <cell r="C1262">
            <v>3445</v>
          </cell>
          <cell r="D1262">
            <v>3445</v>
          </cell>
        </row>
        <row r="1263">
          <cell r="A1263">
            <v>2240202</v>
          </cell>
          <cell r="B1263" t="str">
            <v>    一般行政管理事务</v>
          </cell>
          <cell r="C1263">
            <v>0</v>
          </cell>
          <cell r="D1263">
            <v>0</v>
          </cell>
        </row>
        <row r="1264">
          <cell r="A1264">
            <v>2240203</v>
          </cell>
          <cell r="B1264" t="str">
            <v>    机关服务</v>
          </cell>
          <cell r="C1264">
            <v>0</v>
          </cell>
          <cell r="D1264">
            <v>0</v>
          </cell>
        </row>
        <row r="1265">
          <cell r="A1265">
            <v>2240204</v>
          </cell>
          <cell r="B1265" t="str">
            <v>    消防应急救援</v>
          </cell>
          <cell r="C1265">
            <v>824</v>
          </cell>
          <cell r="D1265">
            <v>824</v>
          </cell>
        </row>
        <row r="1266">
          <cell r="A1266">
            <v>2240250</v>
          </cell>
          <cell r="B1266" t="str">
            <v>    事业运行</v>
          </cell>
          <cell r="C1266">
            <v>0</v>
          </cell>
          <cell r="D1266">
            <v>0</v>
          </cell>
        </row>
        <row r="1267">
          <cell r="A1267">
            <v>2240299</v>
          </cell>
          <cell r="B1267" t="str">
            <v>    其他消防救援事务支出</v>
          </cell>
          <cell r="C1267">
            <v>46</v>
          </cell>
          <cell r="D1267">
            <v>46</v>
          </cell>
        </row>
        <row r="1268">
          <cell r="A1268">
            <v>22404</v>
          </cell>
          <cell r="B1268" t="str">
            <v>  矿山安全</v>
          </cell>
          <cell r="C1268">
            <v>0</v>
          </cell>
          <cell r="D1268">
            <v>0</v>
          </cell>
        </row>
        <row r="1269">
          <cell r="A1269">
            <v>2240401</v>
          </cell>
          <cell r="B1269" t="str">
            <v>    行政运行</v>
          </cell>
          <cell r="C1269">
            <v>0</v>
          </cell>
          <cell r="D1269">
            <v>0</v>
          </cell>
        </row>
        <row r="1270">
          <cell r="A1270">
            <v>2240402</v>
          </cell>
          <cell r="B1270" t="str">
            <v>    一般行政管理事务</v>
          </cell>
          <cell r="C1270">
            <v>0</v>
          </cell>
          <cell r="D1270">
            <v>0</v>
          </cell>
        </row>
        <row r="1271">
          <cell r="A1271">
            <v>2240403</v>
          </cell>
          <cell r="B1271" t="str">
            <v>    机关服务</v>
          </cell>
          <cell r="C1271">
            <v>0</v>
          </cell>
          <cell r="D1271">
            <v>0</v>
          </cell>
        </row>
        <row r="1272">
          <cell r="A1272">
            <v>2240404</v>
          </cell>
          <cell r="B1272" t="str">
            <v>    矿山安全监察事务</v>
          </cell>
          <cell r="C1272">
            <v>0</v>
          </cell>
          <cell r="D1272">
            <v>0</v>
          </cell>
        </row>
        <row r="1273">
          <cell r="A1273">
            <v>2240405</v>
          </cell>
          <cell r="B1273" t="str">
            <v>    矿山应急救援事务</v>
          </cell>
          <cell r="C1273">
            <v>0</v>
          </cell>
          <cell r="D1273">
            <v>0</v>
          </cell>
        </row>
        <row r="1274">
          <cell r="A1274">
            <v>2240450</v>
          </cell>
          <cell r="B1274" t="str">
            <v>    事业运行</v>
          </cell>
          <cell r="C1274">
            <v>0</v>
          </cell>
          <cell r="D1274">
            <v>0</v>
          </cell>
        </row>
        <row r="1275">
          <cell r="A1275">
            <v>2240499</v>
          </cell>
          <cell r="B1275" t="str">
            <v>    其他矿山安全支出</v>
          </cell>
          <cell r="C1275">
            <v>0</v>
          </cell>
          <cell r="D1275">
            <v>0</v>
          </cell>
        </row>
        <row r="1276">
          <cell r="A1276">
            <v>22405</v>
          </cell>
          <cell r="B1276" t="str">
            <v>  地震事务</v>
          </cell>
          <cell r="C1276">
            <v>0</v>
          </cell>
          <cell r="D1276">
            <v>0</v>
          </cell>
        </row>
        <row r="1277">
          <cell r="A1277">
            <v>2240501</v>
          </cell>
          <cell r="B1277" t="str">
            <v>    行政运行</v>
          </cell>
          <cell r="C1277">
            <v>0</v>
          </cell>
          <cell r="D1277">
            <v>0</v>
          </cell>
        </row>
        <row r="1278">
          <cell r="A1278">
            <v>2240502</v>
          </cell>
          <cell r="B1278" t="str">
            <v>    一般行政管理事务</v>
          </cell>
          <cell r="C1278">
            <v>0</v>
          </cell>
          <cell r="D1278">
            <v>0</v>
          </cell>
        </row>
        <row r="1279">
          <cell r="A1279">
            <v>2240503</v>
          </cell>
          <cell r="B1279" t="str">
            <v>    机关服务</v>
          </cell>
          <cell r="C1279">
            <v>0</v>
          </cell>
          <cell r="D1279">
            <v>0</v>
          </cell>
        </row>
        <row r="1280">
          <cell r="A1280">
            <v>2240504</v>
          </cell>
          <cell r="B1280" t="str">
            <v>    地震监测</v>
          </cell>
          <cell r="C1280">
            <v>0</v>
          </cell>
          <cell r="D1280">
            <v>0</v>
          </cell>
        </row>
        <row r="1281">
          <cell r="A1281">
            <v>2240505</v>
          </cell>
          <cell r="B1281" t="str">
            <v>    地震预测预报</v>
          </cell>
          <cell r="C1281">
            <v>0</v>
          </cell>
          <cell r="D1281">
            <v>0</v>
          </cell>
        </row>
        <row r="1282">
          <cell r="A1282">
            <v>2240506</v>
          </cell>
          <cell r="B1282" t="str">
            <v>    地震灾害预防</v>
          </cell>
          <cell r="C1282">
            <v>0</v>
          </cell>
          <cell r="D1282">
            <v>0</v>
          </cell>
        </row>
        <row r="1283">
          <cell r="A1283">
            <v>2240507</v>
          </cell>
          <cell r="B1283" t="str">
            <v>    地震应急救援</v>
          </cell>
          <cell r="C1283">
            <v>0</v>
          </cell>
          <cell r="D1283">
            <v>0</v>
          </cell>
        </row>
        <row r="1284">
          <cell r="A1284">
            <v>2240508</v>
          </cell>
          <cell r="B1284" t="str">
            <v>    地震环境探察</v>
          </cell>
          <cell r="C1284">
            <v>0</v>
          </cell>
          <cell r="D1284">
            <v>0</v>
          </cell>
        </row>
        <row r="1285">
          <cell r="A1285">
            <v>2240509</v>
          </cell>
          <cell r="B1285" t="str">
            <v>    防震减灾信息管理</v>
          </cell>
          <cell r="C1285">
            <v>0</v>
          </cell>
          <cell r="D1285">
            <v>0</v>
          </cell>
        </row>
        <row r="1286">
          <cell r="A1286">
            <v>2240510</v>
          </cell>
          <cell r="B1286" t="str">
            <v>    防震减灾基础管理</v>
          </cell>
          <cell r="C1286">
            <v>0</v>
          </cell>
          <cell r="D1286">
            <v>0</v>
          </cell>
        </row>
        <row r="1287">
          <cell r="A1287">
            <v>2240550</v>
          </cell>
          <cell r="B1287" t="str">
            <v>    地震事业机构</v>
          </cell>
          <cell r="C1287">
            <v>0</v>
          </cell>
          <cell r="D1287">
            <v>0</v>
          </cell>
        </row>
        <row r="1288">
          <cell r="A1288">
            <v>2240599</v>
          </cell>
          <cell r="B1288" t="str">
            <v>    其他地震事务支出</v>
          </cell>
          <cell r="C1288">
            <v>0</v>
          </cell>
          <cell r="D1288">
            <v>0</v>
          </cell>
        </row>
        <row r="1289">
          <cell r="A1289">
            <v>22406</v>
          </cell>
          <cell r="B1289" t="str">
            <v>  自然灾害防治</v>
          </cell>
          <cell r="C1289">
            <v>98</v>
          </cell>
          <cell r="D1289">
            <v>98</v>
          </cell>
        </row>
        <row r="1290">
          <cell r="A1290">
            <v>2240601</v>
          </cell>
          <cell r="B1290" t="str">
            <v>    地质灾害防治</v>
          </cell>
          <cell r="C1290">
            <v>93</v>
          </cell>
          <cell r="D1290">
            <v>93</v>
          </cell>
        </row>
        <row r="1291">
          <cell r="A1291">
            <v>2240602</v>
          </cell>
          <cell r="B1291" t="str">
            <v>    森林草原防灾减灾</v>
          </cell>
          <cell r="C1291">
            <v>0</v>
          </cell>
          <cell r="D1291">
            <v>0</v>
          </cell>
        </row>
        <row r="1292">
          <cell r="A1292">
            <v>2240699</v>
          </cell>
          <cell r="B1292" t="str">
            <v>    其他自然灾害防治支出</v>
          </cell>
          <cell r="C1292">
            <v>5</v>
          </cell>
          <cell r="D1292">
            <v>5</v>
          </cell>
        </row>
        <row r="1293">
          <cell r="A1293">
            <v>22407</v>
          </cell>
          <cell r="B1293" t="str">
            <v>  自然灾害救灾及恢复重建支出</v>
          </cell>
          <cell r="C1293">
            <v>2082</v>
          </cell>
          <cell r="D1293">
            <v>2082</v>
          </cell>
        </row>
        <row r="1294">
          <cell r="A1294">
            <v>2240703</v>
          </cell>
          <cell r="B1294" t="str">
            <v>    自然灾害救灾补助</v>
          </cell>
          <cell r="C1294">
            <v>1443</v>
          </cell>
          <cell r="D1294">
            <v>1443</v>
          </cell>
        </row>
        <row r="1295">
          <cell r="A1295">
            <v>2240704</v>
          </cell>
          <cell r="B1295" t="str">
            <v>    自然灾害灾后重建补助</v>
          </cell>
          <cell r="C1295">
            <v>572</v>
          </cell>
          <cell r="D1295">
            <v>572</v>
          </cell>
        </row>
        <row r="1296">
          <cell r="A1296">
            <v>2240799</v>
          </cell>
          <cell r="B1296" t="str">
            <v>    其他自然灾害救灾及恢复重建支出</v>
          </cell>
          <cell r="C1296">
            <v>67</v>
          </cell>
          <cell r="D1296">
            <v>67</v>
          </cell>
        </row>
        <row r="1297">
          <cell r="A1297">
            <v>22499</v>
          </cell>
          <cell r="B1297" t="str">
            <v>  其他灾害防治及应急管理支出(款)</v>
          </cell>
          <cell r="C1297">
            <v>0</v>
          </cell>
          <cell r="D1297">
            <v>0</v>
          </cell>
        </row>
        <row r="1298">
          <cell r="A1298">
            <v>2249999</v>
          </cell>
          <cell r="B1298" t="str">
            <v>    其他灾害防治及应急管理支出(项)</v>
          </cell>
          <cell r="C1298">
            <v>0</v>
          </cell>
          <cell r="D1298">
            <v>0</v>
          </cell>
        </row>
        <row r="1299">
          <cell r="A1299">
            <v>229</v>
          </cell>
          <cell r="B1299" t="str">
            <v>其他支出(类)</v>
          </cell>
          <cell r="C1299">
            <v>143</v>
          </cell>
          <cell r="D1299">
            <v>143</v>
          </cell>
        </row>
        <row r="1300">
          <cell r="A1300">
            <v>22999</v>
          </cell>
          <cell r="B1300" t="str">
            <v>  其他支出(款)</v>
          </cell>
          <cell r="C1300">
            <v>143</v>
          </cell>
          <cell r="D1300">
            <v>143</v>
          </cell>
        </row>
        <row r="1301">
          <cell r="A1301">
            <v>2299999</v>
          </cell>
          <cell r="B1301" t="str">
            <v>    其他支出(项)</v>
          </cell>
          <cell r="C1301">
            <v>143</v>
          </cell>
          <cell r="D1301">
            <v>143</v>
          </cell>
        </row>
        <row r="1302">
          <cell r="A1302">
            <v>232</v>
          </cell>
          <cell r="B1302" t="str">
            <v>债务付息支出</v>
          </cell>
          <cell r="C1302">
            <v>11749</v>
          </cell>
          <cell r="D1302">
            <v>11749</v>
          </cell>
        </row>
        <row r="1303">
          <cell r="A1303">
            <v>23201</v>
          </cell>
          <cell r="B1303" t="str">
            <v>  中央政府国内债务付息支出</v>
          </cell>
          <cell r="C1303">
            <v>0</v>
          </cell>
          <cell r="D1303">
            <v>0</v>
          </cell>
        </row>
        <row r="1304">
          <cell r="A1304">
            <v>23202</v>
          </cell>
          <cell r="B1304" t="str">
            <v>  中央政府国外债务付息支出</v>
          </cell>
          <cell r="C1304">
            <v>0</v>
          </cell>
          <cell r="D1304">
            <v>0</v>
          </cell>
        </row>
        <row r="1305">
          <cell r="A1305">
            <v>2320201</v>
          </cell>
          <cell r="B1305" t="str">
            <v>    中央政府境外发行主权债券付息支出</v>
          </cell>
          <cell r="C1305">
            <v>0</v>
          </cell>
          <cell r="D1305">
            <v>0</v>
          </cell>
        </row>
        <row r="1306">
          <cell r="A1306">
            <v>2320202</v>
          </cell>
          <cell r="B1306" t="str">
            <v>    中央政府向外国政府借款付息支出</v>
          </cell>
          <cell r="C1306">
            <v>0</v>
          </cell>
          <cell r="D1306">
            <v>0</v>
          </cell>
        </row>
        <row r="1307">
          <cell r="A1307">
            <v>2320203</v>
          </cell>
          <cell r="B1307" t="str">
            <v>    中央政府向国际金融组织借款付息支出</v>
          </cell>
          <cell r="C1307">
            <v>0</v>
          </cell>
          <cell r="D1307">
            <v>0</v>
          </cell>
        </row>
        <row r="1308">
          <cell r="A1308">
            <v>2320299</v>
          </cell>
          <cell r="B1308" t="str">
            <v>    中央政府其他国外借款付息支出</v>
          </cell>
          <cell r="C1308">
            <v>0</v>
          </cell>
          <cell r="D1308">
            <v>0</v>
          </cell>
        </row>
        <row r="1309">
          <cell r="A1309">
            <v>23203</v>
          </cell>
          <cell r="B1309" t="str">
            <v>  地方政府一般债务付息支出</v>
          </cell>
          <cell r="C1309">
            <v>11749</v>
          </cell>
          <cell r="D1309">
            <v>11749</v>
          </cell>
        </row>
        <row r="1310">
          <cell r="A1310">
            <v>2320301</v>
          </cell>
          <cell r="B1310" t="str">
            <v>    地方政府一般债券付息支出</v>
          </cell>
          <cell r="C1310">
            <v>11749</v>
          </cell>
          <cell r="D1310">
            <v>11749</v>
          </cell>
        </row>
        <row r="1311">
          <cell r="A1311">
            <v>2320302</v>
          </cell>
          <cell r="B1311" t="str">
            <v>    地方政府向外国政府借款付息支出</v>
          </cell>
          <cell r="C1311">
            <v>0</v>
          </cell>
          <cell r="D1311">
            <v>0</v>
          </cell>
        </row>
        <row r="1312">
          <cell r="A1312">
            <v>2320303</v>
          </cell>
          <cell r="B1312" t="str">
            <v>    地方政府向国际组织借款付息支出</v>
          </cell>
          <cell r="C1312">
            <v>0</v>
          </cell>
          <cell r="D1312">
            <v>0</v>
          </cell>
        </row>
        <row r="1313">
          <cell r="A1313">
            <v>2320399</v>
          </cell>
          <cell r="B1313" t="str">
            <v>    地方政府其他一般债务付息支出</v>
          </cell>
          <cell r="C1313">
            <v>0</v>
          </cell>
          <cell r="D1313">
            <v>0</v>
          </cell>
        </row>
        <row r="1314">
          <cell r="A1314">
            <v>233</v>
          </cell>
          <cell r="B1314" t="str">
            <v>债务发行费用支出</v>
          </cell>
          <cell r="C1314">
            <v>24</v>
          </cell>
          <cell r="D1314">
            <v>24</v>
          </cell>
        </row>
        <row r="1315">
          <cell r="A1315">
            <v>23301</v>
          </cell>
          <cell r="B1315" t="str">
            <v>  中央政府国内债务发行费用支出</v>
          </cell>
          <cell r="C1315">
            <v>0</v>
          </cell>
          <cell r="D1315">
            <v>0</v>
          </cell>
        </row>
        <row r="1316">
          <cell r="A1316">
            <v>23302</v>
          </cell>
          <cell r="B1316" t="str">
            <v>  中央政府国外债务发行费用支出</v>
          </cell>
          <cell r="C1316">
            <v>0</v>
          </cell>
          <cell r="D1316">
            <v>0</v>
          </cell>
        </row>
        <row r="1317">
          <cell r="A1317">
            <v>23303</v>
          </cell>
          <cell r="B1317" t="str">
            <v>  地方政府一般债务发行费用支出</v>
          </cell>
          <cell r="C1317">
            <v>24</v>
          </cell>
          <cell r="D1317">
            <v>24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##BASEINFO"/>
      <sheetName val="IB"/>
      <sheetName val="ML"/>
      <sheetName val="sheet1"/>
      <sheetName val="L01"/>
      <sheetName val="L02"/>
      <sheetName val="L03"/>
      <sheetName val="L04"/>
      <sheetName val="L05"/>
      <sheetName val="L06"/>
      <sheetName val="L07"/>
      <sheetName val="sheet2"/>
      <sheetName val="L08"/>
      <sheetName val="L09"/>
      <sheetName val="L10"/>
      <sheetName val="L11"/>
      <sheetName val="L12"/>
      <sheetName val="L13"/>
      <sheetName val="sheet3"/>
      <sheetName val="L14"/>
      <sheetName val="L15"/>
      <sheetName val="sheet4"/>
      <sheetName val="L16"/>
      <sheetName val="L17"/>
      <sheetName val="L18"/>
      <sheetName val="sheet5"/>
      <sheetName val="L19"/>
      <sheetName val="L20"/>
      <sheetName val="L21"/>
      <sheetName val="L22"/>
    </sheetNames>
    <sheetDataSet>
      <sheetData sheetId="0"/>
      <sheetData sheetId="1"/>
      <sheetData sheetId="2"/>
      <sheetData sheetId="3"/>
      <sheetData sheetId="4"/>
      <sheetData sheetId="5">
        <row r="6">
          <cell r="A6">
            <v>201</v>
          </cell>
          <cell r="B6" t="str">
            <v>一般公共服务支出</v>
          </cell>
          <cell r="C6">
            <v>46781</v>
          </cell>
        </row>
        <row r="7">
          <cell r="A7">
            <v>20101</v>
          </cell>
          <cell r="B7" t="str">
            <v>  人大事务</v>
          </cell>
          <cell r="C7">
            <v>961</v>
          </cell>
        </row>
        <row r="8">
          <cell r="A8">
            <v>2010101</v>
          </cell>
          <cell r="B8" t="str">
            <v>    行政运行</v>
          </cell>
          <cell r="C8">
            <v>546</v>
          </cell>
        </row>
        <row r="9">
          <cell r="A9">
            <v>2010102</v>
          </cell>
          <cell r="B9" t="str">
            <v>    一般行政管理事务</v>
          </cell>
          <cell r="C9">
            <v>353</v>
          </cell>
        </row>
        <row r="10">
          <cell r="A10">
            <v>2010103</v>
          </cell>
          <cell r="B10" t="str">
            <v>    机关服务</v>
          </cell>
          <cell r="C10">
            <v>0</v>
          </cell>
        </row>
        <row r="11">
          <cell r="A11">
            <v>2010104</v>
          </cell>
          <cell r="B11" t="str">
            <v>    人大会议</v>
          </cell>
          <cell r="C11">
            <v>0</v>
          </cell>
        </row>
        <row r="12">
          <cell r="A12">
            <v>2010105</v>
          </cell>
          <cell r="B12" t="str">
            <v>    人大立法</v>
          </cell>
          <cell r="C12">
            <v>0</v>
          </cell>
        </row>
        <row r="13">
          <cell r="A13">
            <v>2010106</v>
          </cell>
          <cell r="B13" t="str">
            <v>    人大监督</v>
          </cell>
          <cell r="C13">
            <v>0</v>
          </cell>
        </row>
        <row r="14">
          <cell r="A14">
            <v>2010107</v>
          </cell>
          <cell r="B14" t="str">
            <v>    人大代表履职能力提升</v>
          </cell>
          <cell r="C14">
            <v>62</v>
          </cell>
        </row>
        <row r="15">
          <cell r="A15">
            <v>2010108</v>
          </cell>
          <cell r="B15" t="str">
            <v>    代表工作</v>
          </cell>
          <cell r="C15">
            <v>0</v>
          </cell>
        </row>
        <row r="16">
          <cell r="A16">
            <v>2010109</v>
          </cell>
          <cell r="B16" t="str">
            <v>    人大信访工作</v>
          </cell>
          <cell r="C16">
            <v>0</v>
          </cell>
        </row>
        <row r="17">
          <cell r="A17">
            <v>2010150</v>
          </cell>
          <cell r="B17" t="str">
            <v>    事业运行</v>
          </cell>
          <cell r="C17">
            <v>0</v>
          </cell>
        </row>
        <row r="18">
          <cell r="A18">
            <v>2010199</v>
          </cell>
          <cell r="B18" t="str">
            <v>    其他人大事务支出</v>
          </cell>
          <cell r="C18">
            <v>0</v>
          </cell>
        </row>
        <row r="19">
          <cell r="A19">
            <v>20102</v>
          </cell>
          <cell r="B19" t="str">
            <v>  政协事务</v>
          </cell>
          <cell r="C19">
            <v>812</v>
          </cell>
        </row>
        <row r="20">
          <cell r="A20">
            <v>2010201</v>
          </cell>
          <cell r="B20" t="str">
            <v>    行政运行</v>
          </cell>
          <cell r="C20">
            <v>544</v>
          </cell>
        </row>
        <row r="21">
          <cell r="A21">
            <v>2010202</v>
          </cell>
          <cell r="B21" t="str">
            <v>    一般行政管理事务</v>
          </cell>
          <cell r="C21">
            <v>228</v>
          </cell>
        </row>
        <row r="22">
          <cell r="A22">
            <v>2010203</v>
          </cell>
          <cell r="B22" t="str">
            <v>    机关服务</v>
          </cell>
          <cell r="C22">
            <v>0</v>
          </cell>
        </row>
        <row r="23">
          <cell r="A23">
            <v>2010204</v>
          </cell>
          <cell r="B23" t="str">
            <v>    政协会议</v>
          </cell>
          <cell r="C23">
            <v>0</v>
          </cell>
        </row>
        <row r="24">
          <cell r="A24">
            <v>2010205</v>
          </cell>
          <cell r="B24" t="str">
            <v>    委员视察</v>
          </cell>
          <cell r="C24">
            <v>0</v>
          </cell>
        </row>
        <row r="25">
          <cell r="A25">
            <v>2010206</v>
          </cell>
          <cell r="B25" t="str">
            <v>    参政议政</v>
          </cell>
          <cell r="C25">
            <v>0</v>
          </cell>
        </row>
        <row r="26">
          <cell r="A26">
            <v>2010250</v>
          </cell>
          <cell r="B26" t="str">
            <v>    事业运行</v>
          </cell>
          <cell r="C26">
            <v>0</v>
          </cell>
        </row>
        <row r="27">
          <cell r="A27">
            <v>2010299</v>
          </cell>
          <cell r="B27" t="str">
            <v>    其他政协事务支出</v>
          </cell>
          <cell r="C27">
            <v>40</v>
          </cell>
        </row>
        <row r="28">
          <cell r="A28">
            <v>20103</v>
          </cell>
          <cell r="B28" t="str">
            <v>  政府办公厅(室)及相关机构事务</v>
          </cell>
          <cell r="C28">
            <v>15166</v>
          </cell>
        </row>
        <row r="29">
          <cell r="A29">
            <v>2010301</v>
          </cell>
          <cell r="B29" t="str">
            <v>    行政运行</v>
          </cell>
          <cell r="C29">
            <v>9815</v>
          </cell>
        </row>
        <row r="30">
          <cell r="A30">
            <v>2010302</v>
          </cell>
          <cell r="B30" t="str">
            <v>    一般行政管理事务</v>
          </cell>
          <cell r="C30">
            <v>3326</v>
          </cell>
        </row>
        <row r="31">
          <cell r="A31">
            <v>2010303</v>
          </cell>
          <cell r="B31" t="str">
            <v>    机关服务</v>
          </cell>
          <cell r="C31">
            <v>0</v>
          </cell>
        </row>
        <row r="32">
          <cell r="A32">
            <v>2010304</v>
          </cell>
          <cell r="B32" t="str">
            <v>    专项服务</v>
          </cell>
          <cell r="C32">
            <v>0</v>
          </cell>
        </row>
        <row r="33">
          <cell r="A33">
            <v>2010305</v>
          </cell>
          <cell r="B33" t="str">
            <v>    专项业务及机关事务管理</v>
          </cell>
          <cell r="C33">
            <v>0</v>
          </cell>
        </row>
        <row r="34">
          <cell r="A34">
            <v>2010306</v>
          </cell>
          <cell r="B34" t="str">
            <v>    政务公开审批</v>
          </cell>
          <cell r="C34">
            <v>32</v>
          </cell>
        </row>
        <row r="35">
          <cell r="A35">
            <v>2010309</v>
          </cell>
          <cell r="B35" t="str">
            <v>    参事事务</v>
          </cell>
          <cell r="C35">
            <v>0</v>
          </cell>
        </row>
        <row r="36">
          <cell r="A36">
            <v>2010350</v>
          </cell>
          <cell r="B36" t="str">
            <v>    事业运行</v>
          </cell>
          <cell r="C36">
            <v>0</v>
          </cell>
        </row>
        <row r="37">
          <cell r="A37">
            <v>2010399</v>
          </cell>
          <cell r="B37" t="str">
            <v>    其他政府办公厅(室)及相关机构事务支出</v>
          </cell>
          <cell r="C37">
            <v>1993</v>
          </cell>
        </row>
        <row r="38">
          <cell r="A38">
            <v>20104</v>
          </cell>
          <cell r="B38" t="str">
            <v>  发展与改革事务</v>
          </cell>
          <cell r="C38">
            <v>2627</v>
          </cell>
        </row>
        <row r="39">
          <cell r="A39">
            <v>2010401</v>
          </cell>
          <cell r="B39" t="str">
            <v>    行政运行</v>
          </cell>
          <cell r="C39">
            <v>899</v>
          </cell>
        </row>
        <row r="40">
          <cell r="A40">
            <v>2010402</v>
          </cell>
          <cell r="B40" t="str">
            <v>    一般行政管理事务</v>
          </cell>
          <cell r="C40">
            <v>486</v>
          </cell>
        </row>
        <row r="41">
          <cell r="A41">
            <v>2010403</v>
          </cell>
          <cell r="B41" t="str">
            <v>    机关服务</v>
          </cell>
          <cell r="C41">
            <v>0</v>
          </cell>
        </row>
        <row r="42">
          <cell r="A42">
            <v>2010404</v>
          </cell>
          <cell r="B42" t="str">
            <v>    战略规划与实施</v>
          </cell>
          <cell r="C42">
            <v>10</v>
          </cell>
        </row>
        <row r="43">
          <cell r="A43">
            <v>2010405</v>
          </cell>
          <cell r="B43" t="str">
            <v>    日常经济运行调节</v>
          </cell>
          <cell r="C43">
            <v>0</v>
          </cell>
        </row>
        <row r="44">
          <cell r="A44">
            <v>2010406</v>
          </cell>
          <cell r="B44" t="str">
            <v>    社会事业发展规划</v>
          </cell>
          <cell r="C44">
            <v>0</v>
          </cell>
        </row>
        <row r="45">
          <cell r="A45">
            <v>2010407</v>
          </cell>
          <cell r="B45" t="str">
            <v>    经济体制改革研究</v>
          </cell>
          <cell r="C45">
            <v>0</v>
          </cell>
        </row>
        <row r="46">
          <cell r="A46">
            <v>2010408</v>
          </cell>
          <cell r="B46" t="str">
            <v>    物价管理</v>
          </cell>
          <cell r="C46">
            <v>0</v>
          </cell>
        </row>
        <row r="47">
          <cell r="A47">
            <v>2010450</v>
          </cell>
          <cell r="B47" t="str">
            <v>    事业运行</v>
          </cell>
          <cell r="C47">
            <v>0</v>
          </cell>
        </row>
        <row r="48">
          <cell r="A48">
            <v>2010499</v>
          </cell>
          <cell r="B48" t="str">
            <v>    其他发展与改革事务支出</v>
          </cell>
          <cell r="C48">
            <v>1232</v>
          </cell>
        </row>
        <row r="49">
          <cell r="A49">
            <v>20105</v>
          </cell>
          <cell r="B49" t="str">
            <v>  统计信息事务</v>
          </cell>
          <cell r="C49">
            <v>593</v>
          </cell>
        </row>
        <row r="50">
          <cell r="A50">
            <v>2010501</v>
          </cell>
          <cell r="B50" t="str">
            <v>    行政运行</v>
          </cell>
          <cell r="C50">
            <v>309</v>
          </cell>
        </row>
        <row r="51">
          <cell r="A51">
            <v>2010502</v>
          </cell>
          <cell r="B51" t="str">
            <v>    一般行政管理事务</v>
          </cell>
          <cell r="C51">
            <v>17</v>
          </cell>
        </row>
        <row r="52">
          <cell r="A52">
            <v>2010503</v>
          </cell>
          <cell r="B52" t="str">
            <v>    机关服务</v>
          </cell>
          <cell r="C52">
            <v>0</v>
          </cell>
        </row>
        <row r="53">
          <cell r="A53">
            <v>2010504</v>
          </cell>
          <cell r="B53" t="str">
            <v>    信息事务</v>
          </cell>
          <cell r="C53">
            <v>0</v>
          </cell>
        </row>
        <row r="54">
          <cell r="A54">
            <v>2010505</v>
          </cell>
          <cell r="B54" t="str">
            <v>    专项统计业务</v>
          </cell>
          <cell r="C54">
            <v>0</v>
          </cell>
        </row>
        <row r="55">
          <cell r="A55">
            <v>2010506</v>
          </cell>
          <cell r="B55" t="str">
            <v>    统计管理</v>
          </cell>
          <cell r="C55">
            <v>0</v>
          </cell>
        </row>
        <row r="56">
          <cell r="A56">
            <v>2010507</v>
          </cell>
          <cell r="B56" t="str">
            <v>    专项普查活动</v>
          </cell>
          <cell r="C56">
            <v>49</v>
          </cell>
        </row>
        <row r="57">
          <cell r="A57">
            <v>2010508</v>
          </cell>
          <cell r="B57" t="str">
            <v>    统计抽样调查</v>
          </cell>
          <cell r="C57">
            <v>0</v>
          </cell>
        </row>
        <row r="58">
          <cell r="A58">
            <v>2010550</v>
          </cell>
          <cell r="B58" t="str">
            <v>    事业运行</v>
          </cell>
          <cell r="C58">
            <v>0</v>
          </cell>
        </row>
        <row r="59">
          <cell r="A59">
            <v>2010599</v>
          </cell>
          <cell r="B59" t="str">
            <v>    其他统计信息事务支出</v>
          </cell>
          <cell r="C59">
            <v>218</v>
          </cell>
        </row>
        <row r="60">
          <cell r="A60">
            <v>20106</v>
          </cell>
          <cell r="B60" t="str">
            <v>  财政事务</v>
          </cell>
          <cell r="C60">
            <v>5324</v>
          </cell>
        </row>
        <row r="61">
          <cell r="A61">
            <v>2010601</v>
          </cell>
          <cell r="B61" t="str">
            <v>    行政运行</v>
          </cell>
          <cell r="C61">
            <v>1129</v>
          </cell>
        </row>
        <row r="62">
          <cell r="A62">
            <v>2010602</v>
          </cell>
          <cell r="B62" t="str">
            <v>    一般行政管理事务</v>
          </cell>
          <cell r="C62">
            <v>732</v>
          </cell>
        </row>
        <row r="63">
          <cell r="A63">
            <v>2010603</v>
          </cell>
          <cell r="B63" t="str">
            <v>    机关服务</v>
          </cell>
          <cell r="C63">
            <v>0</v>
          </cell>
        </row>
        <row r="64">
          <cell r="A64">
            <v>2010604</v>
          </cell>
          <cell r="B64" t="str">
            <v>    预算改革业务</v>
          </cell>
          <cell r="C64">
            <v>0</v>
          </cell>
        </row>
        <row r="65">
          <cell r="A65">
            <v>2010605</v>
          </cell>
          <cell r="B65" t="str">
            <v>    财政国库业务</v>
          </cell>
          <cell r="C65">
            <v>0</v>
          </cell>
        </row>
        <row r="66">
          <cell r="A66">
            <v>2010606</v>
          </cell>
          <cell r="B66" t="str">
            <v>    财政监察</v>
          </cell>
          <cell r="C66">
            <v>0</v>
          </cell>
        </row>
        <row r="67">
          <cell r="A67">
            <v>2010607</v>
          </cell>
          <cell r="B67" t="str">
            <v>    信息化建设</v>
          </cell>
          <cell r="C67">
            <v>0</v>
          </cell>
        </row>
        <row r="68">
          <cell r="A68">
            <v>2010608</v>
          </cell>
          <cell r="B68" t="str">
            <v>    财政委托业务支出</v>
          </cell>
          <cell r="C68">
            <v>0</v>
          </cell>
        </row>
        <row r="69">
          <cell r="A69">
            <v>2010650</v>
          </cell>
          <cell r="B69" t="str">
            <v>    事业运行</v>
          </cell>
          <cell r="C69">
            <v>3425</v>
          </cell>
        </row>
        <row r="70">
          <cell r="A70">
            <v>2010699</v>
          </cell>
          <cell r="B70" t="str">
            <v>    其他财政事务支出</v>
          </cell>
          <cell r="C70">
            <v>38</v>
          </cell>
        </row>
        <row r="71">
          <cell r="A71">
            <v>20107</v>
          </cell>
          <cell r="B71" t="str">
            <v>  税收事务</v>
          </cell>
          <cell r="C71">
            <v>163</v>
          </cell>
        </row>
        <row r="72">
          <cell r="A72">
            <v>2010701</v>
          </cell>
          <cell r="B72" t="str">
            <v>    行政运行</v>
          </cell>
        </row>
        <row r="73">
          <cell r="A73">
            <v>2010702</v>
          </cell>
          <cell r="B73" t="str">
            <v>    一般行政管理事务</v>
          </cell>
        </row>
        <row r="74">
          <cell r="A74">
            <v>2010703</v>
          </cell>
          <cell r="B74" t="str">
            <v>    机关服务</v>
          </cell>
        </row>
        <row r="75">
          <cell r="A75">
            <v>2010709</v>
          </cell>
          <cell r="B75" t="str">
            <v>    信息化建设</v>
          </cell>
        </row>
        <row r="76">
          <cell r="A76">
            <v>2010710</v>
          </cell>
          <cell r="B76" t="str">
            <v>    税收业务</v>
          </cell>
        </row>
        <row r="77">
          <cell r="A77">
            <v>2010750</v>
          </cell>
          <cell r="B77" t="str">
            <v>    事业运行</v>
          </cell>
        </row>
        <row r="78">
          <cell r="A78">
            <v>2010799</v>
          </cell>
          <cell r="B78" t="str">
            <v>    其他税收事务支出</v>
          </cell>
          <cell r="C78">
            <v>163</v>
          </cell>
        </row>
        <row r="79">
          <cell r="A79">
            <v>20108</v>
          </cell>
          <cell r="B79" t="str">
            <v>  审计事务</v>
          </cell>
          <cell r="C79">
            <v>534</v>
          </cell>
        </row>
        <row r="80">
          <cell r="A80">
            <v>2010801</v>
          </cell>
          <cell r="B80" t="str">
            <v>    行政运行</v>
          </cell>
          <cell r="C80">
            <v>344</v>
          </cell>
        </row>
        <row r="81">
          <cell r="A81">
            <v>2010802</v>
          </cell>
          <cell r="B81" t="str">
            <v>    一般行政管理事务</v>
          </cell>
          <cell r="C81">
            <v>190</v>
          </cell>
        </row>
        <row r="82">
          <cell r="A82">
            <v>2010803</v>
          </cell>
          <cell r="B82" t="str">
            <v>    机关服务</v>
          </cell>
          <cell r="C82">
            <v>0</v>
          </cell>
        </row>
        <row r="83">
          <cell r="A83">
            <v>2010804</v>
          </cell>
          <cell r="B83" t="str">
            <v>    审计业务</v>
          </cell>
          <cell r="C83">
            <v>0</v>
          </cell>
        </row>
        <row r="84">
          <cell r="A84">
            <v>2010805</v>
          </cell>
          <cell r="B84" t="str">
            <v>    审计管理</v>
          </cell>
          <cell r="C84">
            <v>0</v>
          </cell>
        </row>
        <row r="85">
          <cell r="A85">
            <v>2010806</v>
          </cell>
          <cell r="B85" t="str">
            <v>    信息化建设</v>
          </cell>
          <cell r="C85">
            <v>0</v>
          </cell>
        </row>
        <row r="86">
          <cell r="A86">
            <v>2010850</v>
          </cell>
          <cell r="B86" t="str">
            <v>    事业运行</v>
          </cell>
          <cell r="C86">
            <v>0</v>
          </cell>
        </row>
        <row r="87">
          <cell r="A87">
            <v>2010899</v>
          </cell>
          <cell r="B87" t="str">
            <v>    其他审计事务支出</v>
          </cell>
          <cell r="C87">
            <v>0</v>
          </cell>
        </row>
        <row r="88">
          <cell r="A88">
            <v>20109</v>
          </cell>
          <cell r="B88" t="str">
            <v>  海关事务</v>
          </cell>
          <cell r="C88">
            <v>0</v>
          </cell>
        </row>
        <row r="89">
          <cell r="A89">
            <v>2010901</v>
          </cell>
          <cell r="B89" t="str">
            <v>    行政运行</v>
          </cell>
        </row>
        <row r="90">
          <cell r="A90">
            <v>2010902</v>
          </cell>
          <cell r="B90" t="str">
            <v>    一般行政管理事务</v>
          </cell>
        </row>
        <row r="91">
          <cell r="A91">
            <v>2010903</v>
          </cell>
          <cell r="B91" t="str">
            <v>    机关服务</v>
          </cell>
        </row>
        <row r="92">
          <cell r="A92">
            <v>2010905</v>
          </cell>
          <cell r="B92" t="str">
            <v>    缉私办案</v>
          </cell>
        </row>
        <row r="93">
          <cell r="A93">
            <v>2010907</v>
          </cell>
          <cell r="B93" t="str">
            <v>    口岸管理</v>
          </cell>
        </row>
        <row r="94">
          <cell r="A94">
            <v>2010908</v>
          </cell>
          <cell r="B94" t="str">
            <v>    信息化建设</v>
          </cell>
        </row>
        <row r="95">
          <cell r="A95">
            <v>2010909</v>
          </cell>
          <cell r="B95" t="str">
            <v>    海关关务</v>
          </cell>
        </row>
        <row r="96">
          <cell r="A96">
            <v>2010910</v>
          </cell>
          <cell r="B96" t="str">
            <v>    关税征管</v>
          </cell>
        </row>
        <row r="97">
          <cell r="A97">
            <v>2010911</v>
          </cell>
          <cell r="B97" t="str">
            <v>    海关监管</v>
          </cell>
        </row>
        <row r="98">
          <cell r="A98">
            <v>2010912</v>
          </cell>
          <cell r="B98" t="str">
            <v>    检验检疫</v>
          </cell>
        </row>
        <row r="99">
          <cell r="A99">
            <v>2010950</v>
          </cell>
          <cell r="B99" t="str">
            <v>    事业运行</v>
          </cell>
        </row>
        <row r="100">
          <cell r="A100">
            <v>2010999</v>
          </cell>
          <cell r="B100" t="str">
            <v>    其他海关事务支出</v>
          </cell>
        </row>
        <row r="101">
          <cell r="A101">
            <v>20111</v>
          </cell>
          <cell r="B101" t="str">
            <v>  纪检监察事务</v>
          </cell>
          <cell r="C101">
            <v>3692</v>
          </cell>
        </row>
        <row r="102">
          <cell r="A102">
            <v>2011101</v>
          </cell>
          <cell r="B102" t="str">
            <v>    行政运行</v>
          </cell>
          <cell r="C102">
            <v>1490</v>
          </cell>
        </row>
        <row r="103">
          <cell r="A103">
            <v>2011102</v>
          </cell>
          <cell r="B103" t="str">
            <v>    一般行政管理事务</v>
          </cell>
          <cell r="C103">
            <v>330</v>
          </cell>
        </row>
        <row r="104">
          <cell r="A104">
            <v>2011103</v>
          </cell>
          <cell r="B104" t="str">
            <v>    机关服务</v>
          </cell>
          <cell r="C104">
            <v>0</v>
          </cell>
        </row>
        <row r="105">
          <cell r="A105">
            <v>2011104</v>
          </cell>
          <cell r="B105" t="str">
            <v>    大案要案查处</v>
          </cell>
          <cell r="C105">
            <v>0</v>
          </cell>
        </row>
        <row r="106">
          <cell r="A106">
            <v>2011105</v>
          </cell>
          <cell r="B106" t="str">
            <v>    派驻派出机构</v>
          </cell>
          <cell r="C106">
            <v>0</v>
          </cell>
        </row>
        <row r="107">
          <cell r="A107">
            <v>2011106</v>
          </cell>
          <cell r="B107" t="str">
            <v>    巡视工作</v>
          </cell>
          <cell r="C107">
            <v>0</v>
          </cell>
        </row>
        <row r="108">
          <cell r="A108">
            <v>2011150</v>
          </cell>
          <cell r="B108" t="str">
            <v>    事业运行</v>
          </cell>
          <cell r="C108">
            <v>0</v>
          </cell>
        </row>
        <row r="109">
          <cell r="A109">
            <v>2011199</v>
          </cell>
          <cell r="B109" t="str">
            <v>    其他纪检监察事务支出</v>
          </cell>
          <cell r="C109">
            <v>1872</v>
          </cell>
        </row>
        <row r="110">
          <cell r="A110">
            <v>20113</v>
          </cell>
          <cell r="B110" t="str">
            <v>  商贸事务</v>
          </cell>
          <cell r="C110">
            <v>2536</v>
          </cell>
        </row>
        <row r="111">
          <cell r="A111">
            <v>2011301</v>
          </cell>
          <cell r="B111" t="str">
            <v>    行政运行</v>
          </cell>
          <cell r="C111">
            <v>627</v>
          </cell>
        </row>
        <row r="112">
          <cell r="A112">
            <v>2011302</v>
          </cell>
          <cell r="B112" t="str">
            <v>    一般行政管理事务</v>
          </cell>
          <cell r="C112">
            <v>774</v>
          </cell>
        </row>
        <row r="113">
          <cell r="A113">
            <v>2011303</v>
          </cell>
          <cell r="B113" t="str">
            <v>    机关服务</v>
          </cell>
          <cell r="C113">
            <v>0</v>
          </cell>
        </row>
        <row r="114">
          <cell r="A114">
            <v>2011304</v>
          </cell>
          <cell r="B114" t="str">
            <v>    对外贸易管理</v>
          </cell>
          <cell r="C114">
            <v>0</v>
          </cell>
        </row>
        <row r="115">
          <cell r="A115">
            <v>2011305</v>
          </cell>
          <cell r="B115" t="str">
            <v>    国际经济合作</v>
          </cell>
          <cell r="C115">
            <v>0</v>
          </cell>
        </row>
        <row r="116">
          <cell r="A116">
            <v>2011306</v>
          </cell>
          <cell r="B116" t="str">
            <v>    外资管理</v>
          </cell>
          <cell r="C116">
            <v>0</v>
          </cell>
        </row>
        <row r="117">
          <cell r="A117">
            <v>2011307</v>
          </cell>
          <cell r="B117" t="str">
            <v>    国内贸易管理</v>
          </cell>
          <cell r="C117">
            <v>0</v>
          </cell>
        </row>
        <row r="118">
          <cell r="A118">
            <v>2011308</v>
          </cell>
          <cell r="B118" t="str">
            <v>    招商引资</v>
          </cell>
          <cell r="C118">
            <v>1135</v>
          </cell>
        </row>
        <row r="119">
          <cell r="A119">
            <v>2011350</v>
          </cell>
          <cell r="B119" t="str">
            <v>    事业运行</v>
          </cell>
          <cell r="C119">
            <v>0</v>
          </cell>
        </row>
        <row r="120">
          <cell r="A120">
            <v>2011399</v>
          </cell>
          <cell r="B120" t="str">
            <v>    其他商贸事务支出</v>
          </cell>
          <cell r="C120">
            <v>0</v>
          </cell>
        </row>
        <row r="121">
          <cell r="A121">
            <v>20114</v>
          </cell>
          <cell r="B121" t="str">
            <v>  知识产权事务</v>
          </cell>
          <cell r="C121">
            <v>0</v>
          </cell>
        </row>
        <row r="122">
          <cell r="A122">
            <v>2011401</v>
          </cell>
          <cell r="B122" t="str">
            <v>    行政运行</v>
          </cell>
        </row>
        <row r="123">
          <cell r="A123">
            <v>2011402</v>
          </cell>
          <cell r="B123" t="str">
            <v>    一般行政管理事务</v>
          </cell>
        </row>
        <row r="124">
          <cell r="A124">
            <v>2011403</v>
          </cell>
          <cell r="B124" t="str">
            <v>    机关服务</v>
          </cell>
        </row>
        <row r="125">
          <cell r="A125">
            <v>2011404</v>
          </cell>
          <cell r="B125" t="str">
            <v>    专利审批</v>
          </cell>
        </row>
        <row r="126">
          <cell r="A126">
            <v>2011405</v>
          </cell>
          <cell r="B126" t="str">
            <v>    知识产权战略和规划</v>
          </cell>
        </row>
        <row r="127">
          <cell r="A127">
            <v>2011408</v>
          </cell>
          <cell r="B127" t="str">
            <v>    国际合作与交流</v>
          </cell>
        </row>
        <row r="128">
          <cell r="A128">
            <v>2011409</v>
          </cell>
          <cell r="B128" t="str">
            <v>    知识产权宏观管理</v>
          </cell>
        </row>
        <row r="129">
          <cell r="A129">
            <v>2011410</v>
          </cell>
          <cell r="B129" t="str">
            <v>    商标管理</v>
          </cell>
        </row>
        <row r="130">
          <cell r="A130">
            <v>2011411</v>
          </cell>
          <cell r="B130" t="str">
            <v>    原产地地理标志管理</v>
          </cell>
        </row>
        <row r="131">
          <cell r="A131">
            <v>2011450</v>
          </cell>
          <cell r="B131" t="str">
            <v>    事业运行</v>
          </cell>
        </row>
        <row r="132">
          <cell r="A132">
            <v>2011499</v>
          </cell>
          <cell r="B132" t="str">
            <v>    其他知识产权事务支出</v>
          </cell>
        </row>
        <row r="133">
          <cell r="A133">
            <v>20123</v>
          </cell>
          <cell r="B133" t="str">
            <v>  民族事务</v>
          </cell>
          <cell r="C133">
            <v>0</v>
          </cell>
        </row>
        <row r="134">
          <cell r="A134">
            <v>2012301</v>
          </cell>
          <cell r="B134" t="str">
            <v>    行政运行</v>
          </cell>
        </row>
        <row r="135">
          <cell r="A135">
            <v>2012302</v>
          </cell>
          <cell r="B135" t="str">
            <v>    一般行政管理事务</v>
          </cell>
        </row>
        <row r="136">
          <cell r="A136">
            <v>2012303</v>
          </cell>
          <cell r="B136" t="str">
            <v>    机关服务</v>
          </cell>
        </row>
        <row r="137">
          <cell r="A137">
            <v>2012304</v>
          </cell>
          <cell r="B137" t="str">
            <v>    民族工作专项</v>
          </cell>
        </row>
        <row r="138">
          <cell r="A138">
            <v>2012350</v>
          </cell>
          <cell r="B138" t="str">
            <v>    事业运行</v>
          </cell>
        </row>
        <row r="139">
          <cell r="A139">
            <v>2012399</v>
          </cell>
          <cell r="B139" t="str">
            <v>    其他民族事务支出</v>
          </cell>
        </row>
        <row r="140">
          <cell r="A140">
            <v>20125</v>
          </cell>
          <cell r="B140" t="str">
            <v>  港澳台事务</v>
          </cell>
          <cell r="C140">
            <v>0</v>
          </cell>
        </row>
        <row r="141">
          <cell r="A141">
            <v>2012501</v>
          </cell>
          <cell r="B141" t="str">
            <v>    行政运行</v>
          </cell>
        </row>
        <row r="142">
          <cell r="A142">
            <v>2012502</v>
          </cell>
          <cell r="B142" t="str">
            <v>    一般行政管理事务</v>
          </cell>
        </row>
        <row r="143">
          <cell r="A143">
            <v>2012503</v>
          </cell>
          <cell r="B143" t="str">
            <v>    机关服务</v>
          </cell>
        </row>
        <row r="144">
          <cell r="A144">
            <v>2012504</v>
          </cell>
          <cell r="B144" t="str">
            <v>    港澳事务</v>
          </cell>
        </row>
        <row r="145">
          <cell r="A145">
            <v>2012505</v>
          </cell>
          <cell r="B145" t="str">
            <v>    台湾事务</v>
          </cell>
        </row>
        <row r="146">
          <cell r="A146">
            <v>2012550</v>
          </cell>
          <cell r="B146" t="str">
            <v>    事业运行</v>
          </cell>
        </row>
        <row r="147">
          <cell r="A147">
            <v>2012599</v>
          </cell>
          <cell r="B147" t="str">
            <v>    其他港澳台事务支出</v>
          </cell>
        </row>
        <row r="148">
          <cell r="A148">
            <v>20126</v>
          </cell>
          <cell r="B148" t="str">
            <v>  档案事务</v>
          </cell>
          <cell r="C148">
            <v>231</v>
          </cell>
        </row>
        <row r="149">
          <cell r="A149">
            <v>2012601</v>
          </cell>
          <cell r="B149" t="str">
            <v>    行政运行</v>
          </cell>
          <cell r="C149">
            <v>180</v>
          </cell>
        </row>
        <row r="150">
          <cell r="A150">
            <v>2012602</v>
          </cell>
          <cell r="B150" t="str">
            <v>    一般行政管理事务</v>
          </cell>
          <cell r="C150">
            <v>44</v>
          </cell>
        </row>
        <row r="151">
          <cell r="A151">
            <v>2012603</v>
          </cell>
          <cell r="B151" t="str">
            <v>    机关服务</v>
          </cell>
          <cell r="C151">
            <v>0</v>
          </cell>
        </row>
        <row r="152">
          <cell r="A152">
            <v>2012604</v>
          </cell>
          <cell r="B152" t="str">
            <v>    档案馆</v>
          </cell>
          <cell r="C152">
            <v>0</v>
          </cell>
        </row>
        <row r="153">
          <cell r="A153">
            <v>2012699</v>
          </cell>
          <cell r="B153" t="str">
            <v>    其他档案事务支出</v>
          </cell>
          <cell r="C153">
            <v>7</v>
          </cell>
        </row>
        <row r="154">
          <cell r="A154">
            <v>20128</v>
          </cell>
          <cell r="B154" t="str">
            <v>  民主党派及工商联事务</v>
          </cell>
          <cell r="C154">
            <v>74</v>
          </cell>
        </row>
        <row r="155">
          <cell r="A155">
            <v>2012801</v>
          </cell>
          <cell r="B155" t="str">
            <v>    行政运行</v>
          </cell>
          <cell r="C155">
            <v>36</v>
          </cell>
        </row>
        <row r="156">
          <cell r="A156">
            <v>2012802</v>
          </cell>
          <cell r="B156" t="str">
            <v>    一般行政管理事务</v>
          </cell>
          <cell r="C156">
            <v>16</v>
          </cell>
        </row>
        <row r="157">
          <cell r="A157">
            <v>2012803</v>
          </cell>
          <cell r="B157" t="str">
            <v>    机关服务</v>
          </cell>
          <cell r="C157">
            <v>0</v>
          </cell>
        </row>
        <row r="158">
          <cell r="A158">
            <v>2012804</v>
          </cell>
          <cell r="B158" t="str">
            <v>    参政议政</v>
          </cell>
          <cell r="C158">
            <v>0</v>
          </cell>
        </row>
        <row r="159">
          <cell r="A159">
            <v>2012850</v>
          </cell>
          <cell r="B159" t="str">
            <v>    事业运行</v>
          </cell>
          <cell r="C159">
            <v>0</v>
          </cell>
        </row>
        <row r="160">
          <cell r="A160">
            <v>2012899</v>
          </cell>
          <cell r="B160" t="str">
            <v>    其他民主党派及工商联事务支出</v>
          </cell>
          <cell r="C160">
            <v>22</v>
          </cell>
        </row>
        <row r="161">
          <cell r="A161">
            <v>20129</v>
          </cell>
          <cell r="B161" t="str">
            <v>  群众团体事务</v>
          </cell>
          <cell r="C161">
            <v>840</v>
          </cell>
        </row>
        <row r="162">
          <cell r="A162">
            <v>2012901</v>
          </cell>
          <cell r="B162" t="str">
            <v>    行政运行</v>
          </cell>
          <cell r="C162">
            <v>294</v>
          </cell>
        </row>
        <row r="163">
          <cell r="A163">
            <v>2012902</v>
          </cell>
          <cell r="B163" t="str">
            <v>    一般行政管理事务</v>
          </cell>
          <cell r="C163">
            <v>9</v>
          </cell>
        </row>
        <row r="164">
          <cell r="A164">
            <v>2012903</v>
          </cell>
          <cell r="B164" t="str">
            <v>    机关服务</v>
          </cell>
          <cell r="C164">
            <v>0</v>
          </cell>
        </row>
        <row r="165">
          <cell r="A165">
            <v>2012906</v>
          </cell>
          <cell r="B165" t="str">
            <v>    工会事务</v>
          </cell>
          <cell r="C165">
            <v>200</v>
          </cell>
        </row>
        <row r="166">
          <cell r="A166">
            <v>2012950</v>
          </cell>
          <cell r="B166" t="str">
            <v>    事业运行</v>
          </cell>
          <cell r="C166">
            <v>0</v>
          </cell>
        </row>
        <row r="167">
          <cell r="A167">
            <v>2012999</v>
          </cell>
          <cell r="B167" t="str">
            <v>    其他群众团体事务支出</v>
          </cell>
          <cell r="C167">
            <v>337</v>
          </cell>
        </row>
        <row r="168">
          <cell r="A168">
            <v>20131</v>
          </cell>
          <cell r="B168" t="str">
            <v>  党委办公厅(室)及相关机构事务</v>
          </cell>
          <cell r="C168">
            <v>1334</v>
          </cell>
        </row>
        <row r="169">
          <cell r="A169">
            <v>2013101</v>
          </cell>
          <cell r="B169" t="str">
            <v>    行政运行</v>
          </cell>
          <cell r="C169">
            <v>727</v>
          </cell>
        </row>
        <row r="170">
          <cell r="A170">
            <v>2013102</v>
          </cell>
          <cell r="B170" t="str">
            <v>    一般行政管理事务</v>
          </cell>
          <cell r="C170">
            <v>158</v>
          </cell>
        </row>
        <row r="171">
          <cell r="A171">
            <v>2013103</v>
          </cell>
          <cell r="B171" t="str">
            <v>    机关服务</v>
          </cell>
          <cell r="C171">
            <v>0</v>
          </cell>
        </row>
        <row r="172">
          <cell r="A172">
            <v>2013105</v>
          </cell>
          <cell r="B172" t="str">
            <v>    专项业务</v>
          </cell>
          <cell r="C172">
            <v>0</v>
          </cell>
        </row>
        <row r="173">
          <cell r="A173">
            <v>2013150</v>
          </cell>
          <cell r="B173" t="str">
            <v>    事业运行</v>
          </cell>
          <cell r="C173">
            <v>0</v>
          </cell>
        </row>
        <row r="174">
          <cell r="A174">
            <v>2013199</v>
          </cell>
          <cell r="B174" t="str">
            <v>    其他党委办公厅(室)及相关机构事务支出</v>
          </cell>
          <cell r="C174">
            <v>449</v>
          </cell>
        </row>
        <row r="175">
          <cell r="A175">
            <v>20132</v>
          </cell>
          <cell r="B175" t="str">
            <v>  组织事务</v>
          </cell>
          <cell r="C175">
            <v>3994</v>
          </cell>
        </row>
        <row r="176">
          <cell r="A176">
            <v>2013201</v>
          </cell>
          <cell r="B176" t="str">
            <v>    行政运行</v>
          </cell>
          <cell r="C176">
            <v>1519</v>
          </cell>
        </row>
        <row r="177">
          <cell r="A177">
            <v>2013202</v>
          </cell>
          <cell r="B177" t="str">
            <v>    一般行政管理事务</v>
          </cell>
          <cell r="C177">
            <v>252</v>
          </cell>
        </row>
        <row r="178">
          <cell r="A178">
            <v>2013203</v>
          </cell>
          <cell r="B178" t="str">
            <v>    机关服务</v>
          </cell>
          <cell r="C178">
            <v>0</v>
          </cell>
        </row>
        <row r="179">
          <cell r="A179">
            <v>2013204</v>
          </cell>
          <cell r="B179" t="str">
            <v>    公务员事务</v>
          </cell>
          <cell r="C179">
            <v>0</v>
          </cell>
        </row>
        <row r="180">
          <cell r="A180">
            <v>2013250</v>
          </cell>
          <cell r="B180" t="str">
            <v>    事业运行</v>
          </cell>
          <cell r="C180">
            <v>0</v>
          </cell>
        </row>
        <row r="181">
          <cell r="A181">
            <v>2013299</v>
          </cell>
          <cell r="B181" t="str">
            <v>    其他组织事务支出</v>
          </cell>
          <cell r="C181">
            <v>2223</v>
          </cell>
        </row>
        <row r="182">
          <cell r="A182">
            <v>20133</v>
          </cell>
          <cell r="B182" t="str">
            <v>  宣传事务</v>
          </cell>
          <cell r="C182">
            <v>1479</v>
          </cell>
        </row>
        <row r="183">
          <cell r="A183">
            <v>2013301</v>
          </cell>
          <cell r="B183" t="str">
            <v>    行政运行</v>
          </cell>
          <cell r="C183">
            <v>684</v>
          </cell>
        </row>
        <row r="184">
          <cell r="A184">
            <v>2013302</v>
          </cell>
          <cell r="B184" t="str">
            <v>    一般行政管理事务</v>
          </cell>
          <cell r="C184">
            <v>29</v>
          </cell>
        </row>
        <row r="185">
          <cell r="A185">
            <v>2013303</v>
          </cell>
          <cell r="B185" t="str">
            <v>    机关服务</v>
          </cell>
          <cell r="C185">
            <v>0</v>
          </cell>
        </row>
        <row r="186">
          <cell r="A186">
            <v>2013304</v>
          </cell>
          <cell r="B186" t="str">
            <v>    宣传管理</v>
          </cell>
          <cell r="C186">
            <v>22</v>
          </cell>
        </row>
        <row r="187">
          <cell r="A187">
            <v>2013350</v>
          </cell>
          <cell r="B187" t="str">
            <v>    事业运行</v>
          </cell>
          <cell r="C187">
            <v>0</v>
          </cell>
        </row>
        <row r="188">
          <cell r="A188">
            <v>2013399</v>
          </cell>
          <cell r="B188" t="str">
            <v>    其他宣传事务支出</v>
          </cell>
          <cell r="C188">
            <v>744</v>
          </cell>
        </row>
        <row r="189">
          <cell r="A189">
            <v>20134</v>
          </cell>
          <cell r="B189" t="str">
            <v>  统战事务</v>
          </cell>
          <cell r="C189">
            <v>359</v>
          </cell>
        </row>
        <row r="190">
          <cell r="A190">
            <v>2013401</v>
          </cell>
          <cell r="B190" t="str">
            <v>    行政运行</v>
          </cell>
          <cell r="C190">
            <v>224</v>
          </cell>
        </row>
        <row r="191">
          <cell r="A191">
            <v>2013402</v>
          </cell>
          <cell r="B191" t="str">
            <v>    一般行政管理事务</v>
          </cell>
          <cell r="C191">
            <v>98</v>
          </cell>
        </row>
        <row r="192">
          <cell r="A192">
            <v>2013403</v>
          </cell>
          <cell r="B192" t="str">
            <v>    机关服务</v>
          </cell>
          <cell r="C192">
            <v>0</v>
          </cell>
        </row>
        <row r="193">
          <cell r="A193">
            <v>2013404</v>
          </cell>
          <cell r="B193" t="str">
            <v>    宗教事务</v>
          </cell>
          <cell r="C193">
            <v>0</v>
          </cell>
        </row>
        <row r="194">
          <cell r="A194">
            <v>2013405</v>
          </cell>
          <cell r="B194" t="str">
            <v>    华侨事务</v>
          </cell>
          <cell r="C194">
            <v>0</v>
          </cell>
        </row>
        <row r="195">
          <cell r="A195">
            <v>2013450</v>
          </cell>
          <cell r="B195" t="str">
            <v>    事业运行</v>
          </cell>
          <cell r="C195">
            <v>0</v>
          </cell>
        </row>
        <row r="196">
          <cell r="A196">
            <v>2013499</v>
          </cell>
          <cell r="B196" t="str">
            <v>    其他统战事务支出</v>
          </cell>
          <cell r="C196">
            <v>37</v>
          </cell>
        </row>
        <row r="197">
          <cell r="A197">
            <v>20135</v>
          </cell>
          <cell r="B197" t="str">
            <v>  对外联络事务</v>
          </cell>
          <cell r="C197">
            <v>0</v>
          </cell>
        </row>
        <row r="198">
          <cell r="A198">
            <v>2013501</v>
          </cell>
          <cell r="B198" t="str">
            <v>    行政运行</v>
          </cell>
        </row>
        <row r="199">
          <cell r="A199">
            <v>2013502</v>
          </cell>
          <cell r="B199" t="str">
            <v>    一般行政管理事务</v>
          </cell>
        </row>
        <row r="200">
          <cell r="A200">
            <v>2013503</v>
          </cell>
          <cell r="B200" t="str">
            <v>    机关服务</v>
          </cell>
        </row>
        <row r="201">
          <cell r="A201">
            <v>2013550</v>
          </cell>
          <cell r="B201" t="str">
            <v>    事业运行</v>
          </cell>
        </row>
        <row r="202">
          <cell r="A202">
            <v>2013599</v>
          </cell>
          <cell r="B202" t="str">
            <v>    其他对外联络事务支出</v>
          </cell>
        </row>
        <row r="203">
          <cell r="A203">
            <v>20136</v>
          </cell>
          <cell r="B203" t="str">
            <v>  其他共产党事务支出(款)</v>
          </cell>
          <cell r="C203">
            <v>3766</v>
          </cell>
        </row>
        <row r="204">
          <cell r="A204">
            <v>2013601</v>
          </cell>
          <cell r="B204" t="str">
            <v>    行政运行</v>
          </cell>
          <cell r="C204">
            <v>865</v>
          </cell>
        </row>
        <row r="205">
          <cell r="A205">
            <v>2013602</v>
          </cell>
          <cell r="B205" t="str">
            <v>    一般行政管理事务</v>
          </cell>
          <cell r="C205">
            <v>2494</v>
          </cell>
        </row>
        <row r="206">
          <cell r="A206">
            <v>2013603</v>
          </cell>
          <cell r="B206" t="str">
            <v>    机关服务</v>
          </cell>
          <cell r="C206">
            <v>166</v>
          </cell>
        </row>
        <row r="207">
          <cell r="A207">
            <v>2013650</v>
          </cell>
          <cell r="B207" t="str">
            <v>    事业运行</v>
          </cell>
          <cell r="C207">
            <v>154</v>
          </cell>
        </row>
        <row r="208">
          <cell r="A208">
            <v>2013699</v>
          </cell>
          <cell r="B208" t="str">
            <v>    其他共产党事务支出(项)</v>
          </cell>
          <cell r="C208">
            <v>87</v>
          </cell>
        </row>
        <row r="209">
          <cell r="A209">
            <v>20137</v>
          </cell>
          <cell r="B209" t="str">
            <v>  网信事务</v>
          </cell>
          <cell r="C209">
            <v>0</v>
          </cell>
        </row>
        <row r="210">
          <cell r="A210">
            <v>2013701</v>
          </cell>
          <cell r="B210" t="str">
            <v>    行政运行</v>
          </cell>
        </row>
        <row r="211">
          <cell r="A211">
            <v>2013702</v>
          </cell>
          <cell r="B211" t="str">
            <v>    一般行政管理事务</v>
          </cell>
        </row>
        <row r="212">
          <cell r="A212">
            <v>2013703</v>
          </cell>
          <cell r="B212" t="str">
            <v>    机关服务</v>
          </cell>
        </row>
        <row r="213">
          <cell r="A213">
            <v>2013704</v>
          </cell>
          <cell r="B213" t="str">
            <v>    信息安全事务</v>
          </cell>
        </row>
        <row r="214">
          <cell r="A214">
            <v>2013750</v>
          </cell>
          <cell r="B214" t="str">
            <v>    事业运行</v>
          </cell>
        </row>
        <row r="215">
          <cell r="A215">
            <v>2013799</v>
          </cell>
          <cell r="B215" t="str">
            <v>    其他网信事务支出</v>
          </cell>
        </row>
        <row r="216">
          <cell r="A216">
            <v>20138</v>
          </cell>
          <cell r="B216" t="str">
            <v>  市场监督管理事务</v>
          </cell>
          <cell r="C216">
            <v>1919</v>
          </cell>
        </row>
        <row r="217">
          <cell r="A217">
            <v>2013801</v>
          </cell>
          <cell r="B217" t="str">
            <v>    行政运行</v>
          </cell>
          <cell r="C217">
            <v>1096</v>
          </cell>
        </row>
        <row r="218">
          <cell r="A218">
            <v>2013802</v>
          </cell>
          <cell r="B218" t="str">
            <v>    一般行政管理事务</v>
          </cell>
          <cell r="C218">
            <v>13</v>
          </cell>
        </row>
        <row r="219">
          <cell r="A219">
            <v>2013803</v>
          </cell>
          <cell r="B219" t="str">
            <v>    机关服务</v>
          </cell>
          <cell r="C219">
            <v>0</v>
          </cell>
        </row>
        <row r="220">
          <cell r="A220">
            <v>2013804</v>
          </cell>
          <cell r="B220" t="str">
            <v>    市场主体管理</v>
          </cell>
          <cell r="C220">
            <v>1</v>
          </cell>
        </row>
        <row r="221">
          <cell r="A221">
            <v>2013805</v>
          </cell>
          <cell r="B221" t="str">
            <v>    市场秩序执法</v>
          </cell>
          <cell r="C221">
            <v>0</v>
          </cell>
        </row>
        <row r="222">
          <cell r="A222">
            <v>2013808</v>
          </cell>
          <cell r="B222" t="str">
            <v>    信息化建设</v>
          </cell>
          <cell r="C222">
            <v>0</v>
          </cell>
        </row>
        <row r="223">
          <cell r="A223">
            <v>2013810</v>
          </cell>
          <cell r="B223" t="str">
            <v>    质量基础</v>
          </cell>
          <cell r="C223">
            <v>0</v>
          </cell>
        </row>
        <row r="224">
          <cell r="A224">
            <v>2013812</v>
          </cell>
          <cell r="B224" t="str">
            <v>    药品事务</v>
          </cell>
          <cell r="C224">
            <v>9</v>
          </cell>
        </row>
        <row r="225">
          <cell r="A225">
            <v>2013813</v>
          </cell>
          <cell r="B225" t="str">
            <v>    医疗器械事务</v>
          </cell>
          <cell r="C225">
            <v>0</v>
          </cell>
        </row>
        <row r="226">
          <cell r="A226">
            <v>2013814</v>
          </cell>
          <cell r="B226" t="str">
            <v>    化妆品事务</v>
          </cell>
          <cell r="C226">
            <v>0</v>
          </cell>
        </row>
        <row r="227">
          <cell r="A227">
            <v>2013815</v>
          </cell>
          <cell r="B227" t="str">
            <v>    质量安全监管</v>
          </cell>
          <cell r="C227">
            <v>0</v>
          </cell>
        </row>
        <row r="228">
          <cell r="A228">
            <v>2013816</v>
          </cell>
          <cell r="B228" t="str">
            <v>    食品安全监管</v>
          </cell>
          <cell r="C228">
            <v>52</v>
          </cell>
        </row>
        <row r="229">
          <cell r="A229">
            <v>2013850</v>
          </cell>
          <cell r="B229" t="str">
            <v>    事业运行</v>
          </cell>
          <cell r="C229">
            <v>0</v>
          </cell>
        </row>
        <row r="230">
          <cell r="A230">
            <v>2013899</v>
          </cell>
          <cell r="B230" t="str">
            <v>    其他市场监督管理事务</v>
          </cell>
          <cell r="C230">
            <v>748</v>
          </cell>
        </row>
        <row r="231">
          <cell r="A231">
            <v>20139</v>
          </cell>
          <cell r="B231" t="str">
            <v>  社会工作事务</v>
          </cell>
          <cell r="C231">
            <v>23</v>
          </cell>
        </row>
        <row r="232">
          <cell r="A232">
            <v>2013901</v>
          </cell>
          <cell r="B232" t="str">
            <v>    行政运行</v>
          </cell>
          <cell r="C232">
            <v>18</v>
          </cell>
        </row>
        <row r="233">
          <cell r="A233">
            <v>2013902</v>
          </cell>
          <cell r="B233" t="str">
            <v>    一般行政管理事务</v>
          </cell>
          <cell r="C233">
            <v>5</v>
          </cell>
        </row>
        <row r="234">
          <cell r="A234">
            <v>2013903</v>
          </cell>
          <cell r="B234" t="str">
            <v>    机关服务</v>
          </cell>
          <cell r="C234">
            <v>0</v>
          </cell>
        </row>
        <row r="235">
          <cell r="A235">
            <v>2013904</v>
          </cell>
          <cell r="B235" t="str">
            <v>    专项业务</v>
          </cell>
          <cell r="C235">
            <v>0</v>
          </cell>
        </row>
        <row r="236">
          <cell r="A236">
            <v>2013950</v>
          </cell>
          <cell r="B236" t="str">
            <v>    事业运行</v>
          </cell>
          <cell r="C236">
            <v>0</v>
          </cell>
        </row>
        <row r="237">
          <cell r="A237">
            <v>2013999</v>
          </cell>
          <cell r="B237" t="str">
            <v>    其他社会工作事务支出</v>
          </cell>
          <cell r="C237">
            <v>0</v>
          </cell>
        </row>
        <row r="238">
          <cell r="A238">
            <v>20140</v>
          </cell>
          <cell r="B238" t="str">
            <v>  信访事务</v>
          </cell>
          <cell r="C238">
            <v>354</v>
          </cell>
        </row>
        <row r="239">
          <cell r="A239">
            <v>2014001</v>
          </cell>
          <cell r="B239" t="str">
            <v>    行政运行</v>
          </cell>
          <cell r="C239">
            <v>148</v>
          </cell>
        </row>
        <row r="240">
          <cell r="A240">
            <v>2014002</v>
          </cell>
          <cell r="B240" t="str">
            <v>    一般行政管理事务</v>
          </cell>
          <cell r="C240">
            <v>91</v>
          </cell>
        </row>
        <row r="241">
          <cell r="A241">
            <v>2014003</v>
          </cell>
          <cell r="B241" t="str">
            <v>    机关服务</v>
          </cell>
          <cell r="C241">
            <v>9</v>
          </cell>
        </row>
        <row r="242">
          <cell r="A242">
            <v>2014004</v>
          </cell>
          <cell r="B242" t="str">
            <v>    信访业务</v>
          </cell>
          <cell r="C242">
            <v>47</v>
          </cell>
        </row>
        <row r="243">
          <cell r="A243">
            <v>2014099</v>
          </cell>
          <cell r="B243" t="str">
            <v>    其他信访事务支出</v>
          </cell>
          <cell r="C243">
            <v>59</v>
          </cell>
        </row>
        <row r="244">
          <cell r="A244">
            <v>20199</v>
          </cell>
          <cell r="B244" t="str">
            <v>  其他一般公共服务支出(款)</v>
          </cell>
          <cell r="C244">
            <v>0</v>
          </cell>
        </row>
        <row r="245">
          <cell r="A245">
            <v>2019901</v>
          </cell>
          <cell r="B245" t="str">
            <v>    国家赔偿费用支出</v>
          </cell>
        </row>
        <row r="246">
          <cell r="A246">
            <v>2019999</v>
          </cell>
          <cell r="B246" t="str">
            <v>    其他一般公共服务支出(项)</v>
          </cell>
        </row>
        <row r="247">
          <cell r="A247">
            <v>202</v>
          </cell>
          <cell r="B247" t="str">
            <v>外交支出</v>
          </cell>
          <cell r="C247">
            <v>0</v>
          </cell>
        </row>
        <row r="248">
          <cell r="A248">
            <v>20201</v>
          </cell>
          <cell r="B248" t="str">
            <v>  外交管理事务</v>
          </cell>
          <cell r="C248">
            <v>0</v>
          </cell>
        </row>
        <row r="249">
          <cell r="A249">
            <v>2020101</v>
          </cell>
          <cell r="B249" t="str">
            <v>    行政运行</v>
          </cell>
        </row>
        <row r="250">
          <cell r="A250">
            <v>2020102</v>
          </cell>
          <cell r="B250" t="str">
            <v>    一般行政管理事务</v>
          </cell>
        </row>
        <row r="251">
          <cell r="A251">
            <v>2020103</v>
          </cell>
          <cell r="B251" t="str">
            <v>    机关服务</v>
          </cell>
        </row>
        <row r="252">
          <cell r="A252">
            <v>2020104</v>
          </cell>
          <cell r="B252" t="str">
            <v>    专项业务</v>
          </cell>
        </row>
        <row r="253">
          <cell r="A253">
            <v>2020150</v>
          </cell>
          <cell r="B253" t="str">
            <v>    事业运行</v>
          </cell>
        </row>
        <row r="254">
          <cell r="A254">
            <v>2020199</v>
          </cell>
          <cell r="B254" t="str">
            <v>    其他外交管理事务支出</v>
          </cell>
        </row>
        <row r="255">
          <cell r="A255">
            <v>20202</v>
          </cell>
          <cell r="B255" t="str">
            <v>  驻外机构</v>
          </cell>
          <cell r="C255">
            <v>0</v>
          </cell>
        </row>
        <row r="256">
          <cell r="A256">
            <v>2020201</v>
          </cell>
          <cell r="B256" t="str">
            <v>    驻外使领馆(团、处)</v>
          </cell>
        </row>
        <row r="257">
          <cell r="A257">
            <v>2020202</v>
          </cell>
          <cell r="B257" t="str">
            <v>    其他驻外机构支出</v>
          </cell>
        </row>
        <row r="258">
          <cell r="A258">
            <v>20203</v>
          </cell>
          <cell r="B258" t="str">
            <v>  对外援助</v>
          </cell>
          <cell r="C258">
            <v>0</v>
          </cell>
        </row>
        <row r="259">
          <cell r="A259">
            <v>2020304</v>
          </cell>
          <cell r="B259" t="str">
            <v>    援外优惠贷款贴息</v>
          </cell>
        </row>
        <row r="260">
          <cell r="A260">
            <v>2020306</v>
          </cell>
          <cell r="B260" t="str">
            <v>    对外援助</v>
          </cell>
        </row>
        <row r="261">
          <cell r="A261">
            <v>20204</v>
          </cell>
          <cell r="B261" t="str">
            <v>  国际组织</v>
          </cell>
          <cell r="C261">
            <v>0</v>
          </cell>
        </row>
        <row r="262">
          <cell r="A262">
            <v>2020401</v>
          </cell>
          <cell r="B262" t="str">
            <v>    国际组织会费</v>
          </cell>
        </row>
        <row r="263">
          <cell r="A263">
            <v>2020402</v>
          </cell>
          <cell r="B263" t="str">
            <v>    国际组织捐赠</v>
          </cell>
        </row>
        <row r="264">
          <cell r="A264">
            <v>2020403</v>
          </cell>
          <cell r="B264" t="str">
            <v>    维和摊款</v>
          </cell>
        </row>
        <row r="265">
          <cell r="A265">
            <v>2020404</v>
          </cell>
          <cell r="B265" t="str">
            <v>    国际组织股金及基金</v>
          </cell>
        </row>
        <row r="266">
          <cell r="A266">
            <v>2020499</v>
          </cell>
          <cell r="B266" t="str">
            <v>    其他国际组织支出</v>
          </cell>
        </row>
        <row r="267">
          <cell r="A267">
            <v>20205</v>
          </cell>
          <cell r="B267" t="str">
            <v>  对外合作与交流</v>
          </cell>
          <cell r="C267">
            <v>0</v>
          </cell>
        </row>
        <row r="268">
          <cell r="A268">
            <v>2020503</v>
          </cell>
          <cell r="B268" t="str">
            <v>    在华国际会议</v>
          </cell>
        </row>
        <row r="269">
          <cell r="A269">
            <v>2020504</v>
          </cell>
          <cell r="B269" t="str">
            <v>    国际交流活动</v>
          </cell>
        </row>
        <row r="270">
          <cell r="A270">
            <v>2020505</v>
          </cell>
          <cell r="B270" t="str">
            <v>    对外合作活动</v>
          </cell>
        </row>
        <row r="271">
          <cell r="A271">
            <v>2020599</v>
          </cell>
          <cell r="B271" t="str">
            <v>    其他对外合作与交流支出</v>
          </cell>
        </row>
        <row r="272">
          <cell r="A272">
            <v>20206</v>
          </cell>
          <cell r="B272" t="str">
            <v>  对外宣传(款)</v>
          </cell>
          <cell r="C272">
            <v>0</v>
          </cell>
        </row>
        <row r="273">
          <cell r="A273">
            <v>2020601</v>
          </cell>
          <cell r="B273" t="str">
            <v>    对外宣传(项)</v>
          </cell>
        </row>
        <row r="274">
          <cell r="A274">
            <v>20207</v>
          </cell>
          <cell r="B274" t="str">
            <v>  边界勘界联检</v>
          </cell>
          <cell r="C274">
            <v>0</v>
          </cell>
        </row>
        <row r="275">
          <cell r="A275">
            <v>2020701</v>
          </cell>
          <cell r="B275" t="str">
            <v>    边界勘界</v>
          </cell>
        </row>
        <row r="276">
          <cell r="A276">
            <v>2020702</v>
          </cell>
          <cell r="B276" t="str">
            <v>    边界联检</v>
          </cell>
        </row>
        <row r="277">
          <cell r="A277">
            <v>2020703</v>
          </cell>
          <cell r="B277" t="str">
            <v>    边界界桩维护</v>
          </cell>
        </row>
        <row r="278">
          <cell r="A278">
            <v>2020799</v>
          </cell>
          <cell r="B278" t="str">
            <v>    其他支出</v>
          </cell>
        </row>
        <row r="279">
          <cell r="A279">
            <v>20208</v>
          </cell>
          <cell r="B279" t="str">
            <v>  国际发展合作</v>
          </cell>
          <cell r="C279">
            <v>0</v>
          </cell>
        </row>
        <row r="280">
          <cell r="A280">
            <v>2020801</v>
          </cell>
          <cell r="B280" t="str">
            <v>    行政运行</v>
          </cell>
        </row>
        <row r="281">
          <cell r="A281">
            <v>2020802</v>
          </cell>
          <cell r="B281" t="str">
            <v>    一般行政管理事务</v>
          </cell>
        </row>
        <row r="282">
          <cell r="A282">
            <v>2020803</v>
          </cell>
          <cell r="B282" t="str">
            <v>    机关服务</v>
          </cell>
        </row>
        <row r="283">
          <cell r="A283">
            <v>2020850</v>
          </cell>
          <cell r="B283" t="str">
            <v>    事业运行</v>
          </cell>
        </row>
        <row r="284">
          <cell r="A284">
            <v>2020899</v>
          </cell>
          <cell r="B284" t="str">
            <v>    其他国际发展合作支出</v>
          </cell>
        </row>
        <row r="285">
          <cell r="A285">
            <v>20299</v>
          </cell>
          <cell r="B285" t="str">
            <v>  其他外交支出(款)</v>
          </cell>
          <cell r="C285">
            <v>0</v>
          </cell>
        </row>
        <row r="286">
          <cell r="A286">
            <v>2029999</v>
          </cell>
          <cell r="B286" t="str">
            <v>    其他外交支出(项)</v>
          </cell>
        </row>
        <row r="287">
          <cell r="A287">
            <v>203</v>
          </cell>
          <cell r="B287" t="str">
            <v>国防支出</v>
          </cell>
          <cell r="C287">
            <v>154</v>
          </cell>
        </row>
        <row r="288">
          <cell r="A288">
            <v>20301</v>
          </cell>
          <cell r="B288" t="str">
            <v>  军费</v>
          </cell>
          <cell r="C288">
            <v>0</v>
          </cell>
        </row>
        <row r="289">
          <cell r="A289">
            <v>2030101</v>
          </cell>
          <cell r="B289" t="str">
            <v>    现役部队</v>
          </cell>
        </row>
        <row r="290">
          <cell r="A290">
            <v>2030102</v>
          </cell>
          <cell r="B290" t="str">
            <v>    预备役部队</v>
          </cell>
        </row>
        <row r="291">
          <cell r="A291">
            <v>2030199</v>
          </cell>
          <cell r="B291" t="str">
            <v>    其他军费支出</v>
          </cell>
        </row>
        <row r="292">
          <cell r="A292">
            <v>20304</v>
          </cell>
          <cell r="B292" t="str">
            <v>  国防科研事业(款)</v>
          </cell>
          <cell r="C292">
            <v>0</v>
          </cell>
        </row>
        <row r="293">
          <cell r="A293">
            <v>2030401</v>
          </cell>
          <cell r="B293" t="str">
            <v>    国防科研事业(项)</v>
          </cell>
        </row>
        <row r="294">
          <cell r="A294">
            <v>20305</v>
          </cell>
          <cell r="B294" t="str">
            <v>  专项工程(款)</v>
          </cell>
          <cell r="C294">
            <v>0</v>
          </cell>
        </row>
        <row r="295">
          <cell r="A295">
            <v>2030501</v>
          </cell>
          <cell r="B295" t="str">
            <v>    专项工程(项)</v>
          </cell>
        </row>
        <row r="296">
          <cell r="A296">
            <v>20306</v>
          </cell>
          <cell r="B296" t="str">
            <v>  国防动员</v>
          </cell>
          <cell r="C296">
            <v>154</v>
          </cell>
        </row>
        <row r="297">
          <cell r="A297">
            <v>2030601</v>
          </cell>
          <cell r="B297" t="str">
            <v>    兵役征集</v>
          </cell>
          <cell r="C297">
            <v>0</v>
          </cell>
        </row>
        <row r="298">
          <cell r="A298">
            <v>2030602</v>
          </cell>
          <cell r="B298" t="str">
            <v>    经济动员</v>
          </cell>
          <cell r="C298">
            <v>0</v>
          </cell>
        </row>
        <row r="299">
          <cell r="A299">
            <v>2030603</v>
          </cell>
          <cell r="B299" t="str">
            <v>    人民防空</v>
          </cell>
          <cell r="C299">
            <v>127</v>
          </cell>
        </row>
        <row r="300">
          <cell r="A300">
            <v>2030604</v>
          </cell>
          <cell r="B300" t="str">
            <v>    交通战备</v>
          </cell>
          <cell r="C300">
            <v>0</v>
          </cell>
        </row>
        <row r="301">
          <cell r="A301">
            <v>2030607</v>
          </cell>
          <cell r="B301" t="str">
            <v>    民兵</v>
          </cell>
          <cell r="C301">
            <v>22</v>
          </cell>
        </row>
        <row r="302">
          <cell r="A302">
            <v>2030608</v>
          </cell>
          <cell r="B302" t="str">
            <v>    边海防</v>
          </cell>
          <cell r="C302">
            <v>0</v>
          </cell>
        </row>
        <row r="303">
          <cell r="A303">
            <v>2030699</v>
          </cell>
          <cell r="B303" t="str">
            <v>    其他国防动员支出</v>
          </cell>
          <cell r="C303">
            <v>5</v>
          </cell>
        </row>
        <row r="304">
          <cell r="A304">
            <v>20399</v>
          </cell>
          <cell r="B304" t="str">
            <v>  其他国防支出(款)</v>
          </cell>
          <cell r="C304">
            <v>0</v>
          </cell>
        </row>
        <row r="305">
          <cell r="A305">
            <v>2039999</v>
          </cell>
          <cell r="B305" t="str">
            <v>    其他国防支出(项)</v>
          </cell>
        </row>
        <row r="306">
          <cell r="A306">
            <v>204</v>
          </cell>
          <cell r="B306" t="str">
            <v>公共安全支出</v>
          </cell>
          <cell r="C306">
            <v>14328</v>
          </cell>
        </row>
        <row r="307">
          <cell r="A307">
            <v>20401</v>
          </cell>
          <cell r="B307" t="str">
            <v>  武装警察部队(款)</v>
          </cell>
          <cell r="C307">
            <v>0</v>
          </cell>
        </row>
        <row r="308">
          <cell r="A308">
            <v>2040101</v>
          </cell>
          <cell r="B308" t="str">
            <v>    武装警察部队(项)</v>
          </cell>
        </row>
        <row r="309">
          <cell r="A309">
            <v>2040199</v>
          </cell>
          <cell r="B309" t="str">
            <v>    其他武装警察部队支出</v>
          </cell>
        </row>
        <row r="310">
          <cell r="A310">
            <v>20402</v>
          </cell>
          <cell r="B310" t="str">
            <v>  公安</v>
          </cell>
          <cell r="C310">
            <v>12349</v>
          </cell>
        </row>
        <row r="311">
          <cell r="A311">
            <v>2040201</v>
          </cell>
          <cell r="B311" t="str">
            <v>    行政运行</v>
          </cell>
          <cell r="C311">
            <v>8457</v>
          </cell>
        </row>
        <row r="312">
          <cell r="A312">
            <v>2040202</v>
          </cell>
          <cell r="B312" t="str">
            <v>    一般行政管理事务</v>
          </cell>
          <cell r="C312">
            <v>0</v>
          </cell>
        </row>
        <row r="313">
          <cell r="A313">
            <v>2040203</v>
          </cell>
          <cell r="B313" t="str">
            <v>    机关服务</v>
          </cell>
          <cell r="C313">
            <v>0</v>
          </cell>
        </row>
        <row r="314">
          <cell r="A314">
            <v>2040219</v>
          </cell>
          <cell r="B314" t="str">
            <v>    信息化建设</v>
          </cell>
          <cell r="C314">
            <v>629</v>
          </cell>
        </row>
        <row r="315">
          <cell r="A315">
            <v>2040220</v>
          </cell>
          <cell r="B315" t="str">
            <v>    执法办案</v>
          </cell>
          <cell r="C315">
            <v>0</v>
          </cell>
        </row>
        <row r="316">
          <cell r="A316">
            <v>2040221</v>
          </cell>
          <cell r="B316" t="str">
            <v>    特别业务</v>
          </cell>
          <cell r="C316">
            <v>0</v>
          </cell>
        </row>
        <row r="317">
          <cell r="A317">
            <v>2040222</v>
          </cell>
          <cell r="B317" t="str">
            <v>    特勤业务</v>
          </cell>
          <cell r="C317">
            <v>0</v>
          </cell>
        </row>
        <row r="318">
          <cell r="A318">
            <v>2040223</v>
          </cell>
          <cell r="B318" t="str">
            <v>    移民事务</v>
          </cell>
          <cell r="C318">
            <v>0</v>
          </cell>
        </row>
        <row r="319">
          <cell r="A319">
            <v>2040250</v>
          </cell>
          <cell r="B319" t="str">
            <v>    事业运行</v>
          </cell>
          <cell r="C319">
            <v>70</v>
          </cell>
        </row>
        <row r="320">
          <cell r="A320">
            <v>2040299</v>
          </cell>
          <cell r="B320" t="str">
            <v>    其他公安支出</v>
          </cell>
          <cell r="C320">
            <v>3193</v>
          </cell>
        </row>
        <row r="321">
          <cell r="A321">
            <v>20403</v>
          </cell>
          <cell r="B321" t="str">
            <v>  国家安全</v>
          </cell>
          <cell r="C321">
            <v>0</v>
          </cell>
        </row>
        <row r="322">
          <cell r="A322">
            <v>2040301</v>
          </cell>
          <cell r="B322" t="str">
            <v>    行政运行</v>
          </cell>
        </row>
        <row r="323">
          <cell r="A323">
            <v>2040302</v>
          </cell>
          <cell r="B323" t="str">
            <v>    一般行政管理事务</v>
          </cell>
        </row>
        <row r="324">
          <cell r="A324">
            <v>2040303</v>
          </cell>
          <cell r="B324" t="str">
            <v>    机关服务</v>
          </cell>
        </row>
        <row r="325">
          <cell r="A325">
            <v>2040304</v>
          </cell>
          <cell r="B325" t="str">
            <v>    安全业务</v>
          </cell>
        </row>
        <row r="326">
          <cell r="A326">
            <v>2040350</v>
          </cell>
          <cell r="B326" t="str">
            <v>    事业运行</v>
          </cell>
        </row>
        <row r="327">
          <cell r="A327">
            <v>2040399</v>
          </cell>
          <cell r="B327" t="str">
            <v>    其他国家安全支出</v>
          </cell>
        </row>
        <row r="328">
          <cell r="A328">
            <v>20404</v>
          </cell>
          <cell r="B328" t="str">
            <v>  检察</v>
          </cell>
          <cell r="C328">
            <v>0</v>
          </cell>
        </row>
        <row r="329">
          <cell r="A329">
            <v>2040401</v>
          </cell>
          <cell r="B329" t="str">
            <v>    行政运行</v>
          </cell>
        </row>
        <row r="330">
          <cell r="A330">
            <v>2040402</v>
          </cell>
          <cell r="B330" t="str">
            <v>    一般行政管理事务</v>
          </cell>
        </row>
        <row r="331">
          <cell r="A331">
            <v>2040403</v>
          </cell>
          <cell r="B331" t="str">
            <v>    机关服务</v>
          </cell>
        </row>
        <row r="332">
          <cell r="A332">
            <v>2040409</v>
          </cell>
          <cell r="B332" t="str">
            <v>    “两房”建设</v>
          </cell>
        </row>
        <row r="333">
          <cell r="A333">
            <v>2040410</v>
          </cell>
          <cell r="B333" t="str">
            <v>    检察监督</v>
          </cell>
        </row>
        <row r="334">
          <cell r="A334">
            <v>2040450</v>
          </cell>
          <cell r="B334" t="str">
            <v>    事业运行</v>
          </cell>
        </row>
        <row r="335">
          <cell r="A335">
            <v>2040499</v>
          </cell>
          <cell r="B335" t="str">
            <v>    其他检察支出</v>
          </cell>
        </row>
        <row r="336">
          <cell r="A336">
            <v>20405</v>
          </cell>
          <cell r="B336" t="str">
            <v>  法院</v>
          </cell>
          <cell r="C336">
            <v>0</v>
          </cell>
        </row>
        <row r="337">
          <cell r="A337">
            <v>2040501</v>
          </cell>
          <cell r="B337" t="str">
            <v>    行政运行</v>
          </cell>
        </row>
        <row r="338">
          <cell r="A338">
            <v>2040502</v>
          </cell>
          <cell r="B338" t="str">
            <v>    一般行政管理事务</v>
          </cell>
        </row>
        <row r="339">
          <cell r="A339">
            <v>2040503</v>
          </cell>
          <cell r="B339" t="str">
            <v>    机关服务</v>
          </cell>
        </row>
        <row r="340">
          <cell r="A340">
            <v>2040504</v>
          </cell>
          <cell r="B340" t="str">
            <v>    案件审判</v>
          </cell>
        </row>
        <row r="341">
          <cell r="A341">
            <v>2040505</v>
          </cell>
          <cell r="B341" t="str">
            <v>    案件执行</v>
          </cell>
        </row>
        <row r="342">
          <cell r="A342">
            <v>2040506</v>
          </cell>
          <cell r="B342" t="str">
            <v>    “两庭”建设</v>
          </cell>
        </row>
        <row r="343">
          <cell r="A343">
            <v>2040550</v>
          </cell>
          <cell r="B343" t="str">
            <v>    事业运行</v>
          </cell>
        </row>
        <row r="344">
          <cell r="A344">
            <v>2040599</v>
          </cell>
          <cell r="B344" t="str">
            <v>    其他法院支出</v>
          </cell>
        </row>
        <row r="345">
          <cell r="A345">
            <v>20406</v>
          </cell>
          <cell r="B345" t="str">
            <v>  司法</v>
          </cell>
          <cell r="C345">
            <v>1052</v>
          </cell>
        </row>
        <row r="346">
          <cell r="A346">
            <v>2040601</v>
          </cell>
          <cell r="B346" t="str">
            <v>    行政运行</v>
          </cell>
          <cell r="C346">
            <v>762</v>
          </cell>
        </row>
        <row r="347">
          <cell r="A347">
            <v>2040602</v>
          </cell>
          <cell r="B347" t="str">
            <v>    一般行政管理事务</v>
          </cell>
          <cell r="C347">
            <v>0</v>
          </cell>
        </row>
        <row r="348">
          <cell r="A348">
            <v>2040603</v>
          </cell>
          <cell r="B348" t="str">
            <v>    机关服务</v>
          </cell>
          <cell r="C348">
            <v>0</v>
          </cell>
        </row>
        <row r="349">
          <cell r="A349">
            <v>2040604</v>
          </cell>
          <cell r="B349" t="str">
            <v>    基层司法业务</v>
          </cell>
          <cell r="C349">
            <v>85</v>
          </cell>
        </row>
        <row r="350">
          <cell r="A350">
            <v>2040605</v>
          </cell>
          <cell r="B350" t="str">
            <v>    普法宣传</v>
          </cell>
          <cell r="C350">
            <v>0</v>
          </cell>
        </row>
        <row r="351">
          <cell r="A351">
            <v>2040606</v>
          </cell>
          <cell r="B351" t="str">
            <v>    律师管理</v>
          </cell>
          <cell r="C351">
            <v>0</v>
          </cell>
        </row>
        <row r="352">
          <cell r="A352">
            <v>2040607</v>
          </cell>
          <cell r="B352" t="str">
            <v>    公共法律服务</v>
          </cell>
          <cell r="C352">
            <v>0</v>
          </cell>
        </row>
        <row r="353">
          <cell r="A353">
            <v>2040608</v>
          </cell>
          <cell r="B353" t="str">
            <v>    国家统一法律职业资格考试</v>
          </cell>
          <cell r="C353">
            <v>0</v>
          </cell>
        </row>
        <row r="354">
          <cell r="A354">
            <v>2040610</v>
          </cell>
          <cell r="B354" t="str">
            <v>    社区矫正</v>
          </cell>
          <cell r="C354">
            <v>0</v>
          </cell>
        </row>
        <row r="355">
          <cell r="A355">
            <v>2040612</v>
          </cell>
          <cell r="B355" t="str">
            <v>    法治建设</v>
          </cell>
          <cell r="C355">
            <v>0</v>
          </cell>
        </row>
        <row r="356">
          <cell r="A356">
            <v>2040613</v>
          </cell>
          <cell r="B356" t="str">
            <v>    信息化建设</v>
          </cell>
          <cell r="C356">
            <v>0</v>
          </cell>
        </row>
        <row r="357">
          <cell r="A357">
            <v>2040650</v>
          </cell>
          <cell r="B357" t="str">
            <v>    事业运行</v>
          </cell>
          <cell r="C357">
            <v>0</v>
          </cell>
        </row>
        <row r="358">
          <cell r="A358">
            <v>2040699</v>
          </cell>
          <cell r="B358" t="str">
            <v>    其他司法支出</v>
          </cell>
          <cell r="C358">
            <v>205</v>
          </cell>
        </row>
        <row r="359">
          <cell r="A359">
            <v>20407</v>
          </cell>
          <cell r="B359" t="str">
            <v>  监狱</v>
          </cell>
          <cell r="C359">
            <v>0</v>
          </cell>
        </row>
        <row r="360">
          <cell r="A360">
            <v>2040701</v>
          </cell>
          <cell r="B360" t="str">
            <v>    行政运行</v>
          </cell>
        </row>
        <row r="361">
          <cell r="A361">
            <v>2040702</v>
          </cell>
          <cell r="B361" t="str">
            <v>    一般行政管理事务</v>
          </cell>
        </row>
        <row r="362">
          <cell r="A362">
            <v>2040703</v>
          </cell>
          <cell r="B362" t="str">
            <v>    机关服务</v>
          </cell>
        </row>
        <row r="363">
          <cell r="A363">
            <v>2040704</v>
          </cell>
          <cell r="B363" t="str">
            <v>    罪犯生活及医疗卫生</v>
          </cell>
        </row>
        <row r="364">
          <cell r="A364">
            <v>2040705</v>
          </cell>
          <cell r="B364" t="str">
            <v>    监狱业务及罪犯改造</v>
          </cell>
        </row>
        <row r="365">
          <cell r="A365">
            <v>2040706</v>
          </cell>
          <cell r="B365" t="str">
            <v>    狱政设施建设</v>
          </cell>
        </row>
        <row r="366">
          <cell r="A366">
            <v>2040707</v>
          </cell>
          <cell r="B366" t="str">
            <v>    信息化建设</v>
          </cell>
        </row>
        <row r="367">
          <cell r="A367">
            <v>2040750</v>
          </cell>
          <cell r="B367" t="str">
            <v>    事业运行</v>
          </cell>
        </row>
        <row r="368">
          <cell r="A368">
            <v>2040799</v>
          </cell>
          <cell r="B368" t="str">
            <v>    其他监狱支出</v>
          </cell>
        </row>
        <row r="369">
          <cell r="A369">
            <v>20408</v>
          </cell>
          <cell r="B369" t="str">
            <v>  强制隔离戒毒</v>
          </cell>
          <cell r="C369">
            <v>0</v>
          </cell>
        </row>
        <row r="370">
          <cell r="A370">
            <v>2040801</v>
          </cell>
          <cell r="B370" t="str">
            <v>    行政运行</v>
          </cell>
        </row>
        <row r="371">
          <cell r="A371">
            <v>2040802</v>
          </cell>
          <cell r="B371" t="str">
            <v>    一般行政管理事务</v>
          </cell>
        </row>
        <row r="372">
          <cell r="A372">
            <v>2040803</v>
          </cell>
          <cell r="B372" t="str">
            <v>    机关服务</v>
          </cell>
        </row>
        <row r="373">
          <cell r="A373">
            <v>2040804</v>
          </cell>
          <cell r="B373" t="str">
            <v>    强制隔离戒毒人员生活</v>
          </cell>
        </row>
        <row r="374">
          <cell r="A374">
            <v>2040805</v>
          </cell>
          <cell r="B374" t="str">
            <v>    强制隔离戒毒人员教育</v>
          </cell>
        </row>
        <row r="375">
          <cell r="A375">
            <v>2040806</v>
          </cell>
          <cell r="B375" t="str">
            <v>    所政设施建设</v>
          </cell>
        </row>
        <row r="376">
          <cell r="A376">
            <v>2040807</v>
          </cell>
          <cell r="B376" t="str">
            <v>    信息化建设</v>
          </cell>
        </row>
        <row r="377">
          <cell r="A377">
            <v>2040850</v>
          </cell>
          <cell r="B377" t="str">
            <v>    事业运行</v>
          </cell>
        </row>
        <row r="378">
          <cell r="A378">
            <v>2040899</v>
          </cell>
          <cell r="B378" t="str">
            <v>    其他强制隔离戒毒支出</v>
          </cell>
        </row>
        <row r="379">
          <cell r="A379">
            <v>20409</v>
          </cell>
          <cell r="B379" t="str">
            <v>  国家保密</v>
          </cell>
          <cell r="C379">
            <v>0</v>
          </cell>
        </row>
        <row r="380">
          <cell r="A380">
            <v>2040901</v>
          </cell>
          <cell r="B380" t="str">
            <v>    行政运行</v>
          </cell>
        </row>
        <row r="381">
          <cell r="A381">
            <v>2040902</v>
          </cell>
          <cell r="B381" t="str">
            <v>    一般行政管理事务</v>
          </cell>
        </row>
        <row r="382">
          <cell r="A382">
            <v>2040903</v>
          </cell>
          <cell r="B382" t="str">
            <v>    机关服务</v>
          </cell>
        </row>
        <row r="383">
          <cell r="A383">
            <v>2040904</v>
          </cell>
          <cell r="B383" t="str">
            <v>    保密技术</v>
          </cell>
        </row>
        <row r="384">
          <cell r="A384">
            <v>2040905</v>
          </cell>
          <cell r="B384" t="str">
            <v>    保密管理</v>
          </cell>
        </row>
        <row r="385">
          <cell r="A385">
            <v>2040950</v>
          </cell>
          <cell r="B385" t="str">
            <v>    事业运行</v>
          </cell>
        </row>
        <row r="386">
          <cell r="A386">
            <v>2040999</v>
          </cell>
          <cell r="B386" t="str">
            <v>    其他国家保密支出</v>
          </cell>
        </row>
        <row r="387">
          <cell r="A387">
            <v>20410</v>
          </cell>
          <cell r="B387" t="str">
            <v>  缉私警察</v>
          </cell>
          <cell r="C387">
            <v>0</v>
          </cell>
        </row>
        <row r="388">
          <cell r="A388">
            <v>2041001</v>
          </cell>
          <cell r="B388" t="str">
            <v>    行政运行</v>
          </cell>
        </row>
        <row r="389">
          <cell r="A389">
            <v>2041002</v>
          </cell>
          <cell r="B389" t="str">
            <v>    一般行政管理事务</v>
          </cell>
        </row>
        <row r="390">
          <cell r="A390">
            <v>2041006</v>
          </cell>
          <cell r="B390" t="str">
            <v>    信息化建设</v>
          </cell>
        </row>
        <row r="391">
          <cell r="A391">
            <v>2041007</v>
          </cell>
          <cell r="B391" t="str">
            <v>    缉私业务</v>
          </cell>
        </row>
        <row r="392">
          <cell r="A392">
            <v>2041099</v>
          </cell>
          <cell r="B392" t="str">
            <v>    其他缉私警察支出</v>
          </cell>
        </row>
        <row r="393">
          <cell r="A393">
            <v>20499</v>
          </cell>
          <cell r="B393" t="str">
            <v>  其他公共安全支出(款)</v>
          </cell>
          <cell r="C393">
            <v>927</v>
          </cell>
        </row>
        <row r="394">
          <cell r="A394">
            <v>2049902</v>
          </cell>
          <cell r="B394" t="str">
            <v>    国家司法救助支出</v>
          </cell>
          <cell r="C394">
            <v>45</v>
          </cell>
        </row>
        <row r="395">
          <cell r="A395">
            <v>2049999</v>
          </cell>
          <cell r="B395" t="str">
            <v>    其他公共安全支出(项)</v>
          </cell>
          <cell r="C395">
            <v>882</v>
          </cell>
        </row>
        <row r="396">
          <cell r="A396">
            <v>205</v>
          </cell>
          <cell r="B396" t="str">
            <v>教育支出</v>
          </cell>
          <cell r="C396">
            <v>82764</v>
          </cell>
        </row>
        <row r="397">
          <cell r="A397">
            <v>20501</v>
          </cell>
          <cell r="B397" t="str">
            <v>  教育管理事务</v>
          </cell>
          <cell r="C397">
            <v>4690</v>
          </cell>
        </row>
        <row r="398">
          <cell r="A398">
            <v>2050101</v>
          </cell>
          <cell r="B398" t="str">
            <v>    行政运行</v>
          </cell>
          <cell r="C398">
            <v>1418</v>
          </cell>
        </row>
        <row r="399">
          <cell r="A399">
            <v>2050102</v>
          </cell>
          <cell r="B399" t="str">
            <v>    一般行政管理事务</v>
          </cell>
          <cell r="C399">
            <v>917</v>
          </cell>
        </row>
        <row r="400">
          <cell r="A400">
            <v>2050103</v>
          </cell>
          <cell r="B400" t="str">
            <v>    机关服务</v>
          </cell>
          <cell r="C400">
            <v>0</v>
          </cell>
        </row>
        <row r="401">
          <cell r="A401">
            <v>2050199</v>
          </cell>
          <cell r="B401" t="str">
            <v>    其他教育管理事务支出</v>
          </cell>
          <cell r="C401">
            <v>2355</v>
          </cell>
        </row>
        <row r="402">
          <cell r="A402">
            <v>20502</v>
          </cell>
          <cell r="B402" t="str">
            <v>  普通教育</v>
          </cell>
          <cell r="C402">
            <v>69474</v>
          </cell>
        </row>
        <row r="403">
          <cell r="A403">
            <v>2050201</v>
          </cell>
          <cell r="B403" t="str">
            <v>    学前教育</v>
          </cell>
          <cell r="C403">
            <v>9881</v>
          </cell>
        </row>
        <row r="404">
          <cell r="A404">
            <v>2050202</v>
          </cell>
          <cell r="B404" t="str">
            <v>    小学教育</v>
          </cell>
          <cell r="C404">
            <v>24079</v>
          </cell>
        </row>
        <row r="405">
          <cell r="A405">
            <v>2050203</v>
          </cell>
          <cell r="B405" t="str">
            <v>    初中教育</v>
          </cell>
          <cell r="C405">
            <v>22981</v>
          </cell>
        </row>
        <row r="406">
          <cell r="A406">
            <v>2050204</v>
          </cell>
          <cell r="B406" t="str">
            <v>    高中教育</v>
          </cell>
          <cell r="C406">
            <v>12330</v>
          </cell>
        </row>
        <row r="407">
          <cell r="A407">
            <v>2050205</v>
          </cell>
          <cell r="B407" t="str">
            <v>    高等教育</v>
          </cell>
          <cell r="C407">
            <v>0</v>
          </cell>
        </row>
        <row r="408">
          <cell r="A408">
            <v>2050299</v>
          </cell>
          <cell r="B408" t="str">
            <v>    其他普通教育支出</v>
          </cell>
          <cell r="C408">
            <v>203</v>
          </cell>
        </row>
        <row r="409">
          <cell r="A409">
            <v>20503</v>
          </cell>
          <cell r="B409" t="str">
            <v>  职业教育</v>
          </cell>
          <cell r="C409">
            <v>5358</v>
          </cell>
        </row>
        <row r="410">
          <cell r="A410">
            <v>2050301</v>
          </cell>
          <cell r="B410" t="str">
            <v>    初等职业教育</v>
          </cell>
          <cell r="C410">
            <v>0</v>
          </cell>
        </row>
        <row r="411">
          <cell r="A411">
            <v>2050302</v>
          </cell>
          <cell r="B411" t="str">
            <v>    中等职业教育</v>
          </cell>
          <cell r="C411">
            <v>5040</v>
          </cell>
        </row>
        <row r="412">
          <cell r="A412">
            <v>2050303</v>
          </cell>
          <cell r="B412" t="str">
            <v>    技校教育</v>
          </cell>
          <cell r="C412">
            <v>0</v>
          </cell>
        </row>
        <row r="413">
          <cell r="A413">
            <v>2050305</v>
          </cell>
          <cell r="B413" t="str">
            <v>    高等职业教育</v>
          </cell>
          <cell r="C413">
            <v>303</v>
          </cell>
        </row>
        <row r="414">
          <cell r="A414">
            <v>2050399</v>
          </cell>
          <cell r="B414" t="str">
            <v>    其他职业教育支出</v>
          </cell>
          <cell r="C414">
            <v>15</v>
          </cell>
        </row>
        <row r="415">
          <cell r="A415">
            <v>20504</v>
          </cell>
          <cell r="B415" t="str">
            <v>  成人教育</v>
          </cell>
          <cell r="C415">
            <v>0</v>
          </cell>
        </row>
        <row r="416">
          <cell r="A416">
            <v>2050401</v>
          </cell>
          <cell r="B416" t="str">
            <v>    成人初等教育</v>
          </cell>
        </row>
        <row r="417">
          <cell r="A417">
            <v>2050402</v>
          </cell>
          <cell r="B417" t="str">
            <v>    成人中等教育</v>
          </cell>
        </row>
        <row r="418">
          <cell r="A418">
            <v>2050403</v>
          </cell>
          <cell r="B418" t="str">
            <v>    成人高等教育</v>
          </cell>
        </row>
        <row r="419">
          <cell r="A419">
            <v>2050404</v>
          </cell>
          <cell r="B419" t="str">
            <v>    成人广播电视教育</v>
          </cell>
        </row>
        <row r="420">
          <cell r="A420">
            <v>2050499</v>
          </cell>
          <cell r="B420" t="str">
            <v>    其他成人教育支出</v>
          </cell>
        </row>
        <row r="421">
          <cell r="A421">
            <v>20505</v>
          </cell>
          <cell r="B421" t="str">
            <v>  广播电视教育</v>
          </cell>
          <cell r="C421">
            <v>0</v>
          </cell>
        </row>
        <row r="422">
          <cell r="A422">
            <v>2050501</v>
          </cell>
          <cell r="B422" t="str">
            <v>    广播电视学校</v>
          </cell>
        </row>
        <row r="423">
          <cell r="A423">
            <v>2050502</v>
          </cell>
          <cell r="B423" t="str">
            <v>    教育电视台</v>
          </cell>
        </row>
        <row r="424">
          <cell r="A424">
            <v>2050599</v>
          </cell>
          <cell r="B424" t="str">
            <v>    其他广播电视教育支出</v>
          </cell>
        </row>
        <row r="425">
          <cell r="A425">
            <v>20506</v>
          </cell>
          <cell r="B425" t="str">
            <v>  留学教育</v>
          </cell>
          <cell r="C425">
            <v>0</v>
          </cell>
        </row>
        <row r="426">
          <cell r="A426">
            <v>2050601</v>
          </cell>
          <cell r="B426" t="str">
            <v>    出国留学教育</v>
          </cell>
        </row>
        <row r="427">
          <cell r="A427">
            <v>2050602</v>
          </cell>
          <cell r="B427" t="str">
            <v>    来华留学教育</v>
          </cell>
        </row>
        <row r="428">
          <cell r="A428">
            <v>2050699</v>
          </cell>
          <cell r="B428" t="str">
            <v>    其他留学教育支出</v>
          </cell>
        </row>
        <row r="429">
          <cell r="A429">
            <v>20507</v>
          </cell>
          <cell r="B429" t="str">
            <v>  特殊教育</v>
          </cell>
          <cell r="C429">
            <v>296</v>
          </cell>
        </row>
        <row r="430">
          <cell r="A430">
            <v>2050701</v>
          </cell>
          <cell r="B430" t="str">
            <v>    特殊学校教育</v>
          </cell>
          <cell r="C430">
            <v>296</v>
          </cell>
        </row>
        <row r="431">
          <cell r="A431">
            <v>2050702</v>
          </cell>
          <cell r="B431" t="str">
            <v>    工读学校教育</v>
          </cell>
          <cell r="C431">
            <v>0</v>
          </cell>
        </row>
        <row r="432">
          <cell r="A432">
            <v>2050799</v>
          </cell>
          <cell r="B432" t="str">
            <v>    其他特殊教育支出</v>
          </cell>
          <cell r="C432">
            <v>0</v>
          </cell>
        </row>
        <row r="433">
          <cell r="A433">
            <v>20508</v>
          </cell>
          <cell r="B433" t="str">
            <v>  进修及培训</v>
          </cell>
          <cell r="C433">
            <v>941</v>
          </cell>
        </row>
        <row r="434">
          <cell r="A434">
            <v>2050801</v>
          </cell>
          <cell r="B434" t="str">
            <v>    教师进修</v>
          </cell>
          <cell r="C434">
            <v>0</v>
          </cell>
        </row>
        <row r="435">
          <cell r="A435">
            <v>2050802</v>
          </cell>
          <cell r="B435" t="str">
            <v>    干部教育</v>
          </cell>
          <cell r="C435">
            <v>501</v>
          </cell>
        </row>
        <row r="436">
          <cell r="A436">
            <v>2050803</v>
          </cell>
          <cell r="B436" t="str">
            <v>    培训支出</v>
          </cell>
          <cell r="C436">
            <v>0</v>
          </cell>
        </row>
        <row r="437">
          <cell r="A437">
            <v>2050804</v>
          </cell>
          <cell r="B437" t="str">
            <v>    退役士兵能力提升</v>
          </cell>
          <cell r="C437">
            <v>0</v>
          </cell>
        </row>
        <row r="438">
          <cell r="A438">
            <v>2050899</v>
          </cell>
          <cell r="B438" t="str">
            <v>    其他进修及培训</v>
          </cell>
          <cell r="C438">
            <v>440</v>
          </cell>
        </row>
        <row r="439">
          <cell r="A439">
            <v>20509</v>
          </cell>
          <cell r="B439" t="str">
            <v>  教育费附加安排的支出</v>
          </cell>
          <cell r="C439">
            <v>2005</v>
          </cell>
        </row>
        <row r="440">
          <cell r="A440">
            <v>2050901</v>
          </cell>
          <cell r="B440" t="str">
            <v>    农村中小学校舍建设</v>
          </cell>
        </row>
        <row r="441">
          <cell r="A441">
            <v>2050902</v>
          </cell>
          <cell r="B441" t="str">
            <v>    农村中小学教学设施</v>
          </cell>
        </row>
        <row r="442">
          <cell r="A442">
            <v>2050903</v>
          </cell>
          <cell r="B442" t="str">
            <v>    城市中小学校舍建设</v>
          </cell>
        </row>
        <row r="443">
          <cell r="A443">
            <v>2050904</v>
          </cell>
          <cell r="B443" t="str">
            <v>    城市中小学教学设施</v>
          </cell>
        </row>
        <row r="444">
          <cell r="A444">
            <v>2050905</v>
          </cell>
          <cell r="B444" t="str">
            <v>    中等职业学校教学设施</v>
          </cell>
          <cell r="C444">
            <v>1244</v>
          </cell>
        </row>
        <row r="445">
          <cell r="A445">
            <v>2050999</v>
          </cell>
          <cell r="B445" t="str">
            <v>    其他教育费附加安排的支出</v>
          </cell>
          <cell r="C445">
            <v>761</v>
          </cell>
        </row>
        <row r="446">
          <cell r="A446">
            <v>20599</v>
          </cell>
          <cell r="B446" t="str">
            <v>  其他教育支出(款)</v>
          </cell>
          <cell r="C446">
            <v>0</v>
          </cell>
        </row>
        <row r="447">
          <cell r="A447">
            <v>2059999</v>
          </cell>
          <cell r="B447" t="str">
            <v>    其他教育支出(项)</v>
          </cell>
        </row>
        <row r="448">
          <cell r="A448">
            <v>206</v>
          </cell>
          <cell r="B448" t="str">
            <v>科学技术支出</v>
          </cell>
          <cell r="C448">
            <v>19997</v>
          </cell>
        </row>
        <row r="449">
          <cell r="A449">
            <v>20601</v>
          </cell>
          <cell r="B449" t="str">
            <v>  科学技术管理事务</v>
          </cell>
          <cell r="C449">
            <v>224</v>
          </cell>
        </row>
        <row r="450">
          <cell r="A450">
            <v>2060101</v>
          </cell>
          <cell r="B450" t="str">
            <v>    行政运行</v>
          </cell>
          <cell r="C450">
            <v>166</v>
          </cell>
        </row>
        <row r="451">
          <cell r="A451">
            <v>2060102</v>
          </cell>
          <cell r="B451" t="str">
            <v>    一般行政管理事务</v>
          </cell>
          <cell r="C451">
            <v>42</v>
          </cell>
        </row>
        <row r="452">
          <cell r="A452">
            <v>2060103</v>
          </cell>
          <cell r="B452" t="str">
            <v>    机关服务</v>
          </cell>
          <cell r="C452">
            <v>3</v>
          </cell>
        </row>
        <row r="453">
          <cell r="A453">
            <v>2060199</v>
          </cell>
          <cell r="B453" t="str">
            <v>    其他科学技术管理事务支出</v>
          </cell>
          <cell r="C453">
            <v>13</v>
          </cell>
        </row>
        <row r="454">
          <cell r="A454">
            <v>20602</v>
          </cell>
          <cell r="B454" t="str">
            <v>  基础研究</v>
          </cell>
          <cell r="C454">
            <v>0</v>
          </cell>
        </row>
        <row r="455">
          <cell r="A455">
            <v>2060201</v>
          </cell>
          <cell r="B455" t="str">
            <v>    机构运行</v>
          </cell>
        </row>
        <row r="456">
          <cell r="A456">
            <v>2060203</v>
          </cell>
          <cell r="B456" t="str">
            <v>    自然科学基金</v>
          </cell>
        </row>
        <row r="457">
          <cell r="A457">
            <v>2060204</v>
          </cell>
          <cell r="B457" t="str">
            <v>    实验室及相关设施</v>
          </cell>
        </row>
        <row r="458">
          <cell r="A458">
            <v>2060205</v>
          </cell>
          <cell r="B458" t="str">
            <v>    重大科学工程</v>
          </cell>
        </row>
        <row r="459">
          <cell r="A459">
            <v>2060206</v>
          </cell>
          <cell r="B459" t="str">
            <v>    专项基础科研</v>
          </cell>
        </row>
        <row r="460">
          <cell r="A460">
            <v>2060207</v>
          </cell>
          <cell r="B460" t="str">
            <v>    专项技术基础</v>
          </cell>
        </row>
        <row r="461">
          <cell r="A461">
            <v>2060208</v>
          </cell>
          <cell r="B461" t="str">
            <v>    科技人才队伍建设</v>
          </cell>
        </row>
        <row r="462">
          <cell r="A462">
            <v>2060299</v>
          </cell>
          <cell r="B462" t="str">
            <v>    其他基础研究支出</v>
          </cell>
        </row>
        <row r="463">
          <cell r="A463">
            <v>20603</v>
          </cell>
          <cell r="B463" t="str">
            <v>  应用研究</v>
          </cell>
          <cell r="C463">
            <v>0</v>
          </cell>
        </row>
        <row r="464">
          <cell r="A464">
            <v>2060301</v>
          </cell>
          <cell r="B464" t="str">
            <v>    机构运行</v>
          </cell>
        </row>
        <row r="465">
          <cell r="A465">
            <v>2060302</v>
          </cell>
          <cell r="B465" t="str">
            <v>    社会公益研究</v>
          </cell>
        </row>
        <row r="466">
          <cell r="A466">
            <v>2060303</v>
          </cell>
          <cell r="B466" t="str">
            <v>    高技术研究</v>
          </cell>
        </row>
        <row r="467">
          <cell r="A467">
            <v>2060304</v>
          </cell>
          <cell r="B467" t="str">
            <v>    专项科研试制</v>
          </cell>
        </row>
        <row r="468">
          <cell r="A468">
            <v>2060399</v>
          </cell>
          <cell r="B468" t="str">
            <v>    其他应用研究支出</v>
          </cell>
        </row>
        <row r="469">
          <cell r="A469">
            <v>20604</v>
          </cell>
          <cell r="B469" t="str">
            <v>  技术研究与开发</v>
          </cell>
          <cell r="C469">
            <v>18692</v>
          </cell>
        </row>
        <row r="470">
          <cell r="A470">
            <v>2060401</v>
          </cell>
          <cell r="B470" t="str">
            <v>    机构运行</v>
          </cell>
          <cell r="C470">
            <v>0</v>
          </cell>
        </row>
        <row r="471">
          <cell r="A471">
            <v>2060404</v>
          </cell>
          <cell r="B471" t="str">
            <v>    科技成果转化与扩散</v>
          </cell>
          <cell r="C471">
            <v>18612</v>
          </cell>
        </row>
        <row r="472">
          <cell r="A472">
            <v>2060405</v>
          </cell>
          <cell r="B472" t="str">
            <v>    共性技术研究与开发</v>
          </cell>
          <cell r="C472">
            <v>0</v>
          </cell>
        </row>
        <row r="473">
          <cell r="A473">
            <v>2060499</v>
          </cell>
          <cell r="B473" t="str">
            <v>    其他技术研究与开发支出</v>
          </cell>
          <cell r="C473">
            <v>80</v>
          </cell>
        </row>
        <row r="474">
          <cell r="A474">
            <v>20605</v>
          </cell>
          <cell r="B474" t="str">
            <v>  科技条件与服务</v>
          </cell>
          <cell r="C474">
            <v>22</v>
          </cell>
        </row>
        <row r="475">
          <cell r="A475">
            <v>2060501</v>
          </cell>
          <cell r="B475" t="str">
            <v>    机构运行</v>
          </cell>
        </row>
        <row r="476">
          <cell r="A476">
            <v>2060502</v>
          </cell>
          <cell r="B476" t="str">
            <v>    技术创新服务体系</v>
          </cell>
        </row>
        <row r="477">
          <cell r="A477">
            <v>2060503</v>
          </cell>
          <cell r="B477" t="str">
            <v>    科技条件专项</v>
          </cell>
        </row>
        <row r="478">
          <cell r="A478">
            <v>2060599</v>
          </cell>
          <cell r="B478" t="str">
            <v>    其他科技条件与服务支出</v>
          </cell>
          <cell r="C478">
            <v>22</v>
          </cell>
        </row>
        <row r="479">
          <cell r="A479">
            <v>20606</v>
          </cell>
          <cell r="B479" t="str">
            <v>  社会科学</v>
          </cell>
          <cell r="C479">
            <v>90</v>
          </cell>
        </row>
        <row r="480">
          <cell r="A480">
            <v>2060601</v>
          </cell>
          <cell r="B480" t="str">
            <v>    社会科学研究机构</v>
          </cell>
          <cell r="C480">
            <v>85</v>
          </cell>
        </row>
        <row r="481">
          <cell r="A481">
            <v>2060602</v>
          </cell>
          <cell r="B481" t="str">
            <v>    社会科学研究</v>
          </cell>
          <cell r="C481">
            <v>0</v>
          </cell>
        </row>
        <row r="482">
          <cell r="A482">
            <v>2060603</v>
          </cell>
          <cell r="B482" t="str">
            <v>    社科基金支出</v>
          </cell>
          <cell r="C482">
            <v>0</v>
          </cell>
        </row>
        <row r="483">
          <cell r="A483">
            <v>2060699</v>
          </cell>
          <cell r="B483" t="str">
            <v>    其他社会科学支出</v>
          </cell>
          <cell r="C483">
            <v>5</v>
          </cell>
        </row>
        <row r="484">
          <cell r="A484">
            <v>20607</v>
          </cell>
          <cell r="B484" t="str">
            <v>  科学技术普及</v>
          </cell>
          <cell r="C484">
            <v>42</v>
          </cell>
        </row>
        <row r="485">
          <cell r="A485">
            <v>2060701</v>
          </cell>
          <cell r="B485" t="str">
            <v>    机构运行</v>
          </cell>
          <cell r="C485">
            <v>9</v>
          </cell>
        </row>
        <row r="486">
          <cell r="A486">
            <v>2060702</v>
          </cell>
          <cell r="B486" t="str">
            <v>    科普活动</v>
          </cell>
          <cell r="C486">
            <v>28</v>
          </cell>
        </row>
        <row r="487">
          <cell r="A487">
            <v>2060703</v>
          </cell>
          <cell r="B487" t="str">
            <v>    青少年科技活动</v>
          </cell>
          <cell r="C487">
            <v>0</v>
          </cell>
        </row>
        <row r="488">
          <cell r="A488">
            <v>2060704</v>
          </cell>
          <cell r="B488" t="str">
            <v>    学术交流活动</v>
          </cell>
          <cell r="C488">
            <v>0</v>
          </cell>
        </row>
        <row r="489">
          <cell r="A489">
            <v>2060705</v>
          </cell>
          <cell r="B489" t="str">
            <v>    科技馆站</v>
          </cell>
          <cell r="C489">
            <v>0</v>
          </cell>
        </row>
        <row r="490">
          <cell r="A490">
            <v>2060799</v>
          </cell>
          <cell r="B490" t="str">
            <v>    其他科学技术普及支出</v>
          </cell>
          <cell r="C490">
            <v>5</v>
          </cell>
        </row>
        <row r="491">
          <cell r="A491">
            <v>20608</v>
          </cell>
          <cell r="B491" t="str">
            <v>  科技交流与合作</v>
          </cell>
          <cell r="C491">
            <v>0</v>
          </cell>
        </row>
        <row r="492">
          <cell r="A492">
            <v>2060801</v>
          </cell>
          <cell r="B492" t="str">
            <v>    国际交流与合作</v>
          </cell>
        </row>
        <row r="493">
          <cell r="A493">
            <v>2060802</v>
          </cell>
          <cell r="B493" t="str">
            <v>    重大科技合作项目</v>
          </cell>
        </row>
        <row r="494">
          <cell r="A494">
            <v>2060899</v>
          </cell>
          <cell r="B494" t="str">
            <v>    其他科技交流与合作支出</v>
          </cell>
        </row>
        <row r="495">
          <cell r="A495">
            <v>20609</v>
          </cell>
          <cell r="B495" t="str">
            <v>  科技重大项目</v>
          </cell>
          <cell r="C495">
            <v>0</v>
          </cell>
        </row>
        <row r="496">
          <cell r="A496">
            <v>2060901</v>
          </cell>
          <cell r="B496" t="str">
            <v>    科技重大专项</v>
          </cell>
        </row>
        <row r="497">
          <cell r="A497">
            <v>2060902</v>
          </cell>
          <cell r="B497" t="str">
            <v>    重点研发计划</v>
          </cell>
        </row>
        <row r="498">
          <cell r="A498">
            <v>2060999</v>
          </cell>
          <cell r="B498" t="str">
            <v>    其他科技重大项目</v>
          </cell>
        </row>
        <row r="499">
          <cell r="A499">
            <v>20699</v>
          </cell>
          <cell r="B499" t="str">
            <v>  其他科学技术支出(款)</v>
          </cell>
          <cell r="C499">
            <v>927</v>
          </cell>
        </row>
        <row r="500">
          <cell r="A500">
            <v>2069901</v>
          </cell>
          <cell r="B500" t="str">
            <v>    科技奖励</v>
          </cell>
        </row>
        <row r="501">
          <cell r="A501">
            <v>2069902</v>
          </cell>
          <cell r="B501" t="str">
            <v>    核应急</v>
          </cell>
        </row>
        <row r="502">
          <cell r="A502">
            <v>2069903</v>
          </cell>
          <cell r="B502" t="str">
            <v>    转制科研机构</v>
          </cell>
        </row>
        <row r="503">
          <cell r="A503">
            <v>2069999</v>
          </cell>
          <cell r="B503" t="str">
            <v>    其他科学技术支出(项)</v>
          </cell>
          <cell r="C503">
            <v>927</v>
          </cell>
        </row>
        <row r="504">
          <cell r="A504">
            <v>207</v>
          </cell>
          <cell r="B504" t="str">
            <v>文化旅游体育与传媒支出</v>
          </cell>
          <cell r="C504">
            <v>12407</v>
          </cell>
        </row>
        <row r="505">
          <cell r="A505">
            <v>20701</v>
          </cell>
          <cell r="B505" t="str">
            <v>  文化和旅游</v>
          </cell>
          <cell r="C505">
            <v>5164</v>
          </cell>
        </row>
        <row r="506">
          <cell r="A506">
            <v>2070101</v>
          </cell>
          <cell r="B506" t="str">
            <v>    行政运行</v>
          </cell>
          <cell r="C506">
            <v>547</v>
          </cell>
        </row>
        <row r="507">
          <cell r="A507">
            <v>2070102</v>
          </cell>
          <cell r="B507" t="str">
            <v>    一般行政管理事务</v>
          </cell>
          <cell r="C507">
            <v>2126</v>
          </cell>
        </row>
        <row r="508">
          <cell r="A508">
            <v>2070103</v>
          </cell>
          <cell r="B508" t="str">
            <v>    机关服务</v>
          </cell>
          <cell r="C508">
            <v>0</v>
          </cell>
        </row>
        <row r="509">
          <cell r="A509">
            <v>2070104</v>
          </cell>
          <cell r="B509" t="str">
            <v>    图书馆</v>
          </cell>
          <cell r="C509">
            <v>151</v>
          </cell>
        </row>
        <row r="510">
          <cell r="A510">
            <v>2070105</v>
          </cell>
          <cell r="B510" t="str">
            <v>    文化展示及纪念机构</v>
          </cell>
          <cell r="C510">
            <v>196</v>
          </cell>
        </row>
        <row r="511">
          <cell r="A511">
            <v>2070106</v>
          </cell>
          <cell r="B511" t="str">
            <v>    艺术表演场所</v>
          </cell>
          <cell r="C511">
            <v>17</v>
          </cell>
        </row>
        <row r="512">
          <cell r="A512">
            <v>2070107</v>
          </cell>
          <cell r="B512" t="str">
            <v>    艺术表演团体</v>
          </cell>
          <cell r="C512">
            <v>0</v>
          </cell>
        </row>
        <row r="513">
          <cell r="A513">
            <v>2070108</v>
          </cell>
          <cell r="B513" t="str">
            <v>    文化活动</v>
          </cell>
          <cell r="C513">
            <v>784</v>
          </cell>
        </row>
        <row r="514">
          <cell r="A514">
            <v>2070109</v>
          </cell>
          <cell r="B514" t="str">
            <v>    群众文化</v>
          </cell>
          <cell r="C514">
            <v>207</v>
          </cell>
        </row>
        <row r="515">
          <cell r="A515">
            <v>2070110</v>
          </cell>
          <cell r="B515" t="str">
            <v>    文化和旅游交流与合作</v>
          </cell>
          <cell r="C515">
            <v>0</v>
          </cell>
        </row>
        <row r="516">
          <cell r="A516">
            <v>2070111</v>
          </cell>
          <cell r="B516" t="str">
            <v>    文化创作与保护</v>
          </cell>
          <cell r="C516">
            <v>29</v>
          </cell>
        </row>
        <row r="517">
          <cell r="A517">
            <v>2070112</v>
          </cell>
          <cell r="B517" t="str">
            <v>    文化和旅游市场管理</v>
          </cell>
          <cell r="C517">
            <v>0</v>
          </cell>
        </row>
        <row r="518">
          <cell r="A518">
            <v>2070113</v>
          </cell>
          <cell r="B518" t="str">
            <v>    旅游宣传</v>
          </cell>
          <cell r="C518">
            <v>661</v>
          </cell>
        </row>
        <row r="519">
          <cell r="A519">
            <v>2070114</v>
          </cell>
          <cell r="B519" t="str">
            <v>    文化和旅游管理事务</v>
          </cell>
          <cell r="C519">
            <v>58</v>
          </cell>
        </row>
        <row r="520">
          <cell r="A520">
            <v>2070199</v>
          </cell>
          <cell r="B520" t="str">
            <v>    其他文化和旅游支出</v>
          </cell>
          <cell r="C520">
            <v>388</v>
          </cell>
        </row>
        <row r="521">
          <cell r="A521">
            <v>20702</v>
          </cell>
          <cell r="B521" t="str">
            <v>  文物</v>
          </cell>
          <cell r="C521">
            <v>5223</v>
          </cell>
        </row>
        <row r="522">
          <cell r="A522">
            <v>2070201</v>
          </cell>
          <cell r="B522" t="str">
            <v>    行政运行</v>
          </cell>
          <cell r="C522">
            <v>0</v>
          </cell>
        </row>
        <row r="523">
          <cell r="A523">
            <v>2070202</v>
          </cell>
          <cell r="B523" t="str">
            <v>    一般行政管理事务</v>
          </cell>
          <cell r="C523">
            <v>0</v>
          </cell>
        </row>
        <row r="524">
          <cell r="A524">
            <v>2070203</v>
          </cell>
          <cell r="B524" t="str">
            <v>    机关服务</v>
          </cell>
          <cell r="C524">
            <v>0</v>
          </cell>
        </row>
        <row r="525">
          <cell r="A525">
            <v>2070204</v>
          </cell>
          <cell r="B525" t="str">
            <v>    文物保护</v>
          </cell>
          <cell r="C525">
            <v>5088</v>
          </cell>
        </row>
        <row r="526">
          <cell r="A526">
            <v>2070205</v>
          </cell>
          <cell r="B526" t="str">
            <v>    博物馆</v>
          </cell>
          <cell r="C526">
            <v>0</v>
          </cell>
        </row>
        <row r="527">
          <cell r="A527">
            <v>2070206</v>
          </cell>
          <cell r="B527" t="str">
            <v>    历史名城与古迹</v>
          </cell>
          <cell r="C527">
            <v>134</v>
          </cell>
        </row>
        <row r="528">
          <cell r="A528">
            <v>2070299</v>
          </cell>
          <cell r="B528" t="str">
            <v>    其他文物支出</v>
          </cell>
          <cell r="C528">
            <v>1</v>
          </cell>
        </row>
        <row r="529">
          <cell r="A529">
            <v>20703</v>
          </cell>
          <cell r="B529" t="str">
            <v>  体育</v>
          </cell>
          <cell r="C529">
            <v>38</v>
          </cell>
        </row>
        <row r="530">
          <cell r="A530">
            <v>2070301</v>
          </cell>
          <cell r="B530" t="str">
            <v>    行政运行</v>
          </cell>
        </row>
        <row r="531">
          <cell r="A531">
            <v>2070302</v>
          </cell>
          <cell r="B531" t="str">
            <v>    一般行政管理事务</v>
          </cell>
        </row>
        <row r="532">
          <cell r="A532">
            <v>2070303</v>
          </cell>
          <cell r="B532" t="str">
            <v>    机关服务</v>
          </cell>
        </row>
        <row r="533">
          <cell r="A533">
            <v>2070304</v>
          </cell>
          <cell r="B533" t="str">
            <v>    运动项目管理</v>
          </cell>
        </row>
        <row r="534">
          <cell r="A534">
            <v>2070305</v>
          </cell>
          <cell r="B534" t="str">
            <v>    体育竞赛</v>
          </cell>
        </row>
        <row r="535">
          <cell r="A535">
            <v>2070306</v>
          </cell>
          <cell r="B535" t="str">
            <v>    体育训练</v>
          </cell>
        </row>
        <row r="536">
          <cell r="A536">
            <v>2070307</v>
          </cell>
          <cell r="B536" t="str">
            <v>    体育场馆</v>
          </cell>
        </row>
        <row r="537">
          <cell r="A537">
            <v>2070308</v>
          </cell>
          <cell r="B537" t="str">
            <v>    群众体育</v>
          </cell>
          <cell r="C537">
            <v>38</v>
          </cell>
        </row>
        <row r="538">
          <cell r="A538">
            <v>2070309</v>
          </cell>
          <cell r="B538" t="str">
            <v>    体育交流与合作</v>
          </cell>
        </row>
        <row r="539">
          <cell r="A539">
            <v>2070399</v>
          </cell>
          <cell r="B539" t="str">
            <v>    其他体育支出</v>
          </cell>
        </row>
        <row r="540">
          <cell r="A540">
            <v>20706</v>
          </cell>
          <cell r="B540" t="str">
            <v>  新闻出版电影</v>
          </cell>
          <cell r="C540">
            <v>3</v>
          </cell>
        </row>
        <row r="541">
          <cell r="A541">
            <v>2070601</v>
          </cell>
          <cell r="B541" t="str">
            <v>    行政运行</v>
          </cell>
        </row>
        <row r="542">
          <cell r="A542">
            <v>2070602</v>
          </cell>
          <cell r="B542" t="str">
            <v>    一般行政管理事务</v>
          </cell>
        </row>
        <row r="543">
          <cell r="A543">
            <v>2070603</v>
          </cell>
          <cell r="B543" t="str">
            <v>    机关服务</v>
          </cell>
        </row>
        <row r="544">
          <cell r="A544">
            <v>2070604</v>
          </cell>
          <cell r="B544" t="str">
            <v>    新闻通讯</v>
          </cell>
        </row>
        <row r="545">
          <cell r="A545">
            <v>2070605</v>
          </cell>
          <cell r="B545" t="str">
            <v>    出版发行</v>
          </cell>
        </row>
        <row r="546">
          <cell r="A546">
            <v>2070606</v>
          </cell>
          <cell r="B546" t="str">
            <v>    版权管理</v>
          </cell>
        </row>
        <row r="547">
          <cell r="A547">
            <v>2070607</v>
          </cell>
          <cell r="B547" t="str">
            <v>    电影</v>
          </cell>
          <cell r="C547">
            <v>3</v>
          </cell>
        </row>
        <row r="548">
          <cell r="A548">
            <v>2070699</v>
          </cell>
          <cell r="B548" t="str">
            <v>    其他新闻出版电影支出</v>
          </cell>
        </row>
        <row r="549">
          <cell r="A549">
            <v>20708</v>
          </cell>
          <cell r="B549" t="str">
            <v>  广播电视</v>
          </cell>
          <cell r="C549">
            <v>1247</v>
          </cell>
        </row>
        <row r="550">
          <cell r="A550">
            <v>2070801</v>
          </cell>
          <cell r="B550" t="str">
            <v>    行政运行</v>
          </cell>
          <cell r="C550">
            <v>0</v>
          </cell>
        </row>
        <row r="551">
          <cell r="A551">
            <v>2070802</v>
          </cell>
          <cell r="B551" t="str">
            <v>    一般行政管理事务</v>
          </cell>
          <cell r="C551">
            <v>357</v>
          </cell>
        </row>
        <row r="552">
          <cell r="A552">
            <v>2070803</v>
          </cell>
          <cell r="B552" t="str">
            <v>    机关服务</v>
          </cell>
          <cell r="C552">
            <v>0</v>
          </cell>
        </row>
        <row r="553">
          <cell r="A553">
            <v>2070806</v>
          </cell>
          <cell r="B553" t="str">
            <v>    监测监管</v>
          </cell>
          <cell r="C553">
            <v>0</v>
          </cell>
        </row>
        <row r="554">
          <cell r="A554">
            <v>2070807</v>
          </cell>
          <cell r="B554" t="str">
            <v>    传输发射</v>
          </cell>
          <cell r="C554">
            <v>0</v>
          </cell>
        </row>
        <row r="555">
          <cell r="A555">
            <v>2070808</v>
          </cell>
          <cell r="B555" t="str">
            <v>    广播电视事务</v>
          </cell>
          <cell r="C555">
            <v>602</v>
          </cell>
        </row>
        <row r="556">
          <cell r="A556">
            <v>2070899</v>
          </cell>
          <cell r="B556" t="str">
            <v>    其他广播电视支出</v>
          </cell>
          <cell r="C556">
            <v>288</v>
          </cell>
        </row>
        <row r="557">
          <cell r="A557">
            <v>20799</v>
          </cell>
          <cell r="B557" t="str">
            <v>  其他文化旅游体育与传媒支出(款)</v>
          </cell>
          <cell r="C557">
            <v>732</v>
          </cell>
        </row>
        <row r="558">
          <cell r="A558">
            <v>2079902</v>
          </cell>
          <cell r="B558" t="str">
            <v>    宣传文化发展专项支出</v>
          </cell>
          <cell r="C558">
            <v>20</v>
          </cell>
        </row>
        <row r="559">
          <cell r="A559">
            <v>2079903</v>
          </cell>
          <cell r="B559" t="str">
            <v>    文化产业发展专项支出</v>
          </cell>
          <cell r="C559">
            <v>215</v>
          </cell>
        </row>
        <row r="560">
          <cell r="A560">
            <v>2079999</v>
          </cell>
          <cell r="B560" t="str">
            <v>    其他文化旅游体育与传媒支出(项)</v>
          </cell>
          <cell r="C560">
            <v>497</v>
          </cell>
        </row>
        <row r="561">
          <cell r="A561">
            <v>208</v>
          </cell>
          <cell r="B561" t="str">
            <v>社会保障和就业支出</v>
          </cell>
          <cell r="C561">
            <v>46311</v>
          </cell>
        </row>
        <row r="562">
          <cell r="A562">
            <v>20801</v>
          </cell>
          <cell r="B562" t="str">
            <v>  人力资源和社会保障管理事务</v>
          </cell>
          <cell r="C562">
            <v>2851</v>
          </cell>
        </row>
        <row r="563">
          <cell r="A563">
            <v>2080101</v>
          </cell>
          <cell r="B563" t="str">
            <v>    行政运行</v>
          </cell>
          <cell r="C563">
            <v>370</v>
          </cell>
        </row>
        <row r="564">
          <cell r="A564">
            <v>2080102</v>
          </cell>
          <cell r="B564" t="str">
            <v>    一般行政管理事务</v>
          </cell>
          <cell r="C564">
            <v>39</v>
          </cell>
        </row>
        <row r="565">
          <cell r="A565">
            <v>2080103</v>
          </cell>
          <cell r="B565" t="str">
            <v>    机关服务</v>
          </cell>
          <cell r="C565">
            <v>0</v>
          </cell>
        </row>
        <row r="566">
          <cell r="A566">
            <v>2080104</v>
          </cell>
          <cell r="B566" t="str">
            <v>    综合业务管理</v>
          </cell>
          <cell r="C566">
            <v>0</v>
          </cell>
        </row>
        <row r="567">
          <cell r="A567">
            <v>2080105</v>
          </cell>
          <cell r="B567" t="str">
            <v>    劳动保障监察</v>
          </cell>
          <cell r="C567">
            <v>0</v>
          </cell>
        </row>
        <row r="568">
          <cell r="A568">
            <v>2080106</v>
          </cell>
          <cell r="B568" t="str">
            <v>    就业管理事务</v>
          </cell>
          <cell r="C568">
            <v>1532</v>
          </cell>
        </row>
        <row r="569">
          <cell r="A569">
            <v>2080107</v>
          </cell>
          <cell r="B569" t="str">
            <v>    社会保险业务管理事务</v>
          </cell>
          <cell r="C569">
            <v>1</v>
          </cell>
        </row>
        <row r="570">
          <cell r="A570">
            <v>2080108</v>
          </cell>
          <cell r="B570" t="str">
            <v>    信息化建设</v>
          </cell>
          <cell r="C570">
            <v>0</v>
          </cell>
        </row>
        <row r="571">
          <cell r="A571">
            <v>2080109</v>
          </cell>
          <cell r="B571" t="str">
            <v>    社会保险经办机构</v>
          </cell>
          <cell r="C571">
            <v>630</v>
          </cell>
        </row>
        <row r="572">
          <cell r="A572">
            <v>2080110</v>
          </cell>
          <cell r="B572" t="str">
            <v>    劳动关系和维权</v>
          </cell>
          <cell r="C572">
            <v>0</v>
          </cell>
        </row>
        <row r="573">
          <cell r="A573">
            <v>2080111</v>
          </cell>
          <cell r="B573" t="str">
            <v>    公共就业服务和职业技能鉴定机构</v>
          </cell>
          <cell r="C573">
            <v>0</v>
          </cell>
        </row>
        <row r="574">
          <cell r="A574">
            <v>2080112</v>
          </cell>
          <cell r="B574" t="str">
            <v>    劳动人事争议调解仲裁</v>
          </cell>
          <cell r="C574">
            <v>0</v>
          </cell>
        </row>
        <row r="575">
          <cell r="A575">
            <v>2080113</v>
          </cell>
          <cell r="B575" t="str">
            <v>    政府特殊津贴</v>
          </cell>
          <cell r="C575">
            <v>0</v>
          </cell>
        </row>
        <row r="576">
          <cell r="A576">
            <v>2080114</v>
          </cell>
          <cell r="B576" t="str">
            <v>    资助留学回国人员</v>
          </cell>
          <cell r="C576">
            <v>0</v>
          </cell>
        </row>
        <row r="577">
          <cell r="A577">
            <v>2080115</v>
          </cell>
          <cell r="B577" t="str">
            <v>    博士后日常经费</v>
          </cell>
          <cell r="C577">
            <v>0</v>
          </cell>
        </row>
        <row r="578">
          <cell r="A578">
            <v>2080116</v>
          </cell>
          <cell r="B578" t="str">
            <v>    引进人才费用</v>
          </cell>
          <cell r="C578">
            <v>15</v>
          </cell>
        </row>
        <row r="579">
          <cell r="A579">
            <v>2080150</v>
          </cell>
          <cell r="B579" t="str">
            <v>    事业运行</v>
          </cell>
          <cell r="C579">
            <v>9</v>
          </cell>
        </row>
        <row r="580">
          <cell r="A580">
            <v>2080199</v>
          </cell>
          <cell r="B580" t="str">
            <v>    其他人力资源和社会保障管理事务支出</v>
          </cell>
          <cell r="C580">
            <v>255</v>
          </cell>
        </row>
        <row r="581">
          <cell r="A581">
            <v>20802</v>
          </cell>
          <cell r="B581" t="str">
            <v>  民政管理事务</v>
          </cell>
          <cell r="C581">
            <v>1241</v>
          </cell>
        </row>
        <row r="582">
          <cell r="A582">
            <v>2080201</v>
          </cell>
          <cell r="B582" t="str">
            <v>    行政运行</v>
          </cell>
          <cell r="C582">
            <v>836</v>
          </cell>
        </row>
        <row r="583">
          <cell r="A583">
            <v>2080202</v>
          </cell>
          <cell r="B583" t="str">
            <v>    一般行政管理事务</v>
          </cell>
          <cell r="C583">
            <v>374</v>
          </cell>
        </row>
        <row r="584">
          <cell r="A584">
            <v>2080203</v>
          </cell>
          <cell r="B584" t="str">
            <v>    机关服务</v>
          </cell>
          <cell r="C584">
            <v>0</v>
          </cell>
        </row>
        <row r="585">
          <cell r="A585">
            <v>2080206</v>
          </cell>
          <cell r="B585" t="str">
            <v>    社会组织管理</v>
          </cell>
          <cell r="C585">
            <v>0</v>
          </cell>
        </row>
        <row r="586">
          <cell r="A586">
            <v>2080207</v>
          </cell>
          <cell r="B586" t="str">
            <v>    行政区划和地名管理</v>
          </cell>
          <cell r="C586">
            <v>28</v>
          </cell>
        </row>
        <row r="587">
          <cell r="A587">
            <v>2080208</v>
          </cell>
          <cell r="B587" t="str">
            <v>    基层政权建设和社区治理</v>
          </cell>
          <cell r="C587">
            <v>3</v>
          </cell>
        </row>
        <row r="588">
          <cell r="A588">
            <v>2080299</v>
          </cell>
          <cell r="B588" t="str">
            <v>    其他民政管理事务支出</v>
          </cell>
          <cell r="C588">
            <v>0</v>
          </cell>
        </row>
        <row r="589">
          <cell r="A589">
            <v>20804</v>
          </cell>
          <cell r="B589" t="str">
            <v>  补充全国社会保障基金</v>
          </cell>
          <cell r="C589">
            <v>0</v>
          </cell>
        </row>
        <row r="590">
          <cell r="A590">
            <v>2080402</v>
          </cell>
          <cell r="B590" t="str">
            <v>    用一般公共预算补充基金</v>
          </cell>
        </row>
        <row r="591">
          <cell r="A591">
            <v>20805</v>
          </cell>
          <cell r="B591" t="str">
            <v>  行政事业单位养老支出</v>
          </cell>
          <cell r="C591">
            <v>8781</v>
          </cell>
        </row>
        <row r="592">
          <cell r="A592">
            <v>2080501</v>
          </cell>
          <cell r="B592" t="str">
            <v>    行政单位离退休</v>
          </cell>
          <cell r="C592">
            <v>538</v>
          </cell>
        </row>
        <row r="593">
          <cell r="A593">
            <v>2080502</v>
          </cell>
          <cell r="B593" t="str">
            <v>    事业单位离退休</v>
          </cell>
          <cell r="C593">
            <v>49</v>
          </cell>
        </row>
        <row r="594">
          <cell r="A594">
            <v>2080503</v>
          </cell>
          <cell r="B594" t="str">
            <v>    离退休人员管理机构</v>
          </cell>
          <cell r="C594">
            <v>0</v>
          </cell>
        </row>
        <row r="595">
          <cell r="A595">
            <v>2080505</v>
          </cell>
          <cell r="B595" t="str">
            <v>    机关事业单位基本养老保险缴费支出</v>
          </cell>
          <cell r="C595">
            <v>3719</v>
          </cell>
        </row>
        <row r="596">
          <cell r="A596">
            <v>2080506</v>
          </cell>
          <cell r="B596" t="str">
            <v>    机关事业单位职业年金缴费支出</v>
          </cell>
          <cell r="C596">
            <v>915</v>
          </cell>
        </row>
        <row r="597">
          <cell r="A597">
            <v>2080507</v>
          </cell>
          <cell r="B597" t="str">
            <v>    对机关事业单位基本养老保险基金的补助</v>
          </cell>
          <cell r="C597">
            <v>3557</v>
          </cell>
        </row>
        <row r="598">
          <cell r="A598">
            <v>2080508</v>
          </cell>
          <cell r="B598" t="str">
            <v>    对机关事业单位职业年金的补助</v>
          </cell>
          <cell r="C598">
            <v>2</v>
          </cell>
        </row>
        <row r="599">
          <cell r="A599">
            <v>2080599</v>
          </cell>
          <cell r="B599" t="str">
            <v>    其他行政事业单位养老支出</v>
          </cell>
          <cell r="C599">
            <v>1</v>
          </cell>
        </row>
        <row r="600">
          <cell r="A600">
            <v>20806</v>
          </cell>
          <cell r="B600" t="str">
            <v>  企业改革补助</v>
          </cell>
          <cell r="C600">
            <v>0</v>
          </cell>
        </row>
        <row r="601">
          <cell r="A601">
            <v>2080601</v>
          </cell>
          <cell r="B601" t="str">
            <v>    企业关闭破产补助</v>
          </cell>
        </row>
        <row r="602">
          <cell r="A602">
            <v>2080602</v>
          </cell>
          <cell r="B602" t="str">
            <v>    厂办大集体改革补助</v>
          </cell>
        </row>
        <row r="603">
          <cell r="A603">
            <v>2080699</v>
          </cell>
          <cell r="B603" t="str">
            <v>    其他企业改革发展补助</v>
          </cell>
        </row>
        <row r="604">
          <cell r="A604">
            <v>20807</v>
          </cell>
          <cell r="B604" t="str">
            <v>  就业补助</v>
          </cell>
          <cell r="C604">
            <v>5839</v>
          </cell>
        </row>
        <row r="605">
          <cell r="A605">
            <v>2080701</v>
          </cell>
          <cell r="B605" t="str">
            <v>    就业创业服务补贴</v>
          </cell>
          <cell r="C605">
            <v>1329</v>
          </cell>
        </row>
        <row r="606">
          <cell r="A606">
            <v>2080702</v>
          </cell>
          <cell r="B606" t="str">
            <v>    职业培训补贴</v>
          </cell>
          <cell r="C606">
            <v>183</v>
          </cell>
        </row>
        <row r="607">
          <cell r="A607">
            <v>2080704</v>
          </cell>
          <cell r="B607" t="str">
            <v>    社会保险补贴</v>
          </cell>
          <cell r="C607">
            <v>144</v>
          </cell>
        </row>
        <row r="608">
          <cell r="A608">
            <v>2080705</v>
          </cell>
          <cell r="B608" t="str">
            <v>    公益性岗位补贴</v>
          </cell>
          <cell r="C608">
            <v>54</v>
          </cell>
        </row>
        <row r="609">
          <cell r="A609">
            <v>2080709</v>
          </cell>
          <cell r="B609" t="str">
            <v>    职业技能鉴定补贴</v>
          </cell>
          <cell r="C609">
            <v>5</v>
          </cell>
        </row>
        <row r="610">
          <cell r="A610">
            <v>2080711</v>
          </cell>
          <cell r="B610" t="str">
            <v>    就业见习补贴</v>
          </cell>
          <cell r="C610">
            <v>257</v>
          </cell>
        </row>
        <row r="611">
          <cell r="A611">
            <v>2080712</v>
          </cell>
          <cell r="B611" t="str">
            <v>    高技能人才培养补助</v>
          </cell>
          <cell r="C611">
            <v>0</v>
          </cell>
        </row>
        <row r="612">
          <cell r="A612">
            <v>2080713</v>
          </cell>
          <cell r="B612" t="str">
            <v>    促进创业补贴</v>
          </cell>
          <cell r="C612">
            <v>47</v>
          </cell>
        </row>
        <row r="613">
          <cell r="A613">
            <v>2080799</v>
          </cell>
          <cell r="B613" t="str">
            <v>    其他就业补助支出</v>
          </cell>
          <cell r="C613">
            <v>3820</v>
          </cell>
        </row>
        <row r="614">
          <cell r="A614">
            <v>20808</v>
          </cell>
          <cell r="B614" t="str">
            <v>  抚恤</v>
          </cell>
          <cell r="C614">
            <v>2590</v>
          </cell>
        </row>
        <row r="615">
          <cell r="A615">
            <v>2080801</v>
          </cell>
          <cell r="B615" t="str">
            <v>    死亡抚恤</v>
          </cell>
          <cell r="C615">
            <v>455</v>
          </cell>
        </row>
        <row r="616">
          <cell r="A616">
            <v>2080802</v>
          </cell>
          <cell r="B616" t="str">
            <v>    伤残抚恤</v>
          </cell>
          <cell r="C616">
            <v>0</v>
          </cell>
        </row>
        <row r="617">
          <cell r="A617">
            <v>2080803</v>
          </cell>
          <cell r="B617" t="str">
            <v>    在乡复员、退伍军人生活补助</v>
          </cell>
          <cell r="C617">
            <v>1141</v>
          </cell>
        </row>
        <row r="618">
          <cell r="A618">
            <v>2080805</v>
          </cell>
          <cell r="B618" t="str">
            <v>    义务兵优待</v>
          </cell>
          <cell r="C618">
            <v>634</v>
          </cell>
        </row>
        <row r="619">
          <cell r="A619">
            <v>2080806</v>
          </cell>
          <cell r="B619" t="str">
            <v>    农村籍退役士兵老年生活补助</v>
          </cell>
          <cell r="C619">
            <v>72</v>
          </cell>
        </row>
        <row r="620">
          <cell r="A620">
            <v>2080807</v>
          </cell>
          <cell r="B620" t="str">
            <v>    光荣院</v>
          </cell>
          <cell r="C620">
            <v>0</v>
          </cell>
        </row>
        <row r="621">
          <cell r="A621">
            <v>2080808</v>
          </cell>
          <cell r="B621" t="str">
            <v>    褒扬纪念</v>
          </cell>
          <cell r="C621">
            <v>97</v>
          </cell>
        </row>
        <row r="622">
          <cell r="A622">
            <v>2080899</v>
          </cell>
          <cell r="B622" t="str">
            <v>    其他优抚支出</v>
          </cell>
          <cell r="C622">
            <v>191</v>
          </cell>
        </row>
        <row r="623">
          <cell r="A623">
            <v>20809</v>
          </cell>
          <cell r="B623" t="str">
            <v>  退役安置</v>
          </cell>
          <cell r="C623">
            <v>186</v>
          </cell>
        </row>
        <row r="624">
          <cell r="A624">
            <v>2080901</v>
          </cell>
          <cell r="B624" t="str">
            <v>    退役士兵安置</v>
          </cell>
          <cell r="C624">
            <v>182</v>
          </cell>
        </row>
        <row r="625">
          <cell r="A625">
            <v>2080902</v>
          </cell>
          <cell r="B625" t="str">
            <v>    军队移交政府的离退休人员安置</v>
          </cell>
          <cell r="C625">
            <v>0</v>
          </cell>
        </row>
        <row r="626">
          <cell r="A626">
            <v>2080903</v>
          </cell>
          <cell r="B626" t="str">
            <v>    军队移交政府离退休干部管理机构</v>
          </cell>
          <cell r="C626">
            <v>0</v>
          </cell>
        </row>
        <row r="627">
          <cell r="A627">
            <v>2080904</v>
          </cell>
          <cell r="B627" t="str">
            <v>    退役士兵管理教育</v>
          </cell>
          <cell r="C627">
            <v>4</v>
          </cell>
        </row>
        <row r="628">
          <cell r="A628">
            <v>2080905</v>
          </cell>
          <cell r="B628" t="str">
            <v>    军队转业干部安置</v>
          </cell>
          <cell r="C628">
            <v>0</v>
          </cell>
        </row>
        <row r="629">
          <cell r="A629">
            <v>2080999</v>
          </cell>
          <cell r="B629" t="str">
            <v>    其他退役安置支出</v>
          </cell>
          <cell r="C629">
            <v>0</v>
          </cell>
        </row>
        <row r="630">
          <cell r="A630">
            <v>20810</v>
          </cell>
          <cell r="B630" t="str">
            <v>  社会福利</v>
          </cell>
          <cell r="C630">
            <v>3668</v>
          </cell>
        </row>
        <row r="631">
          <cell r="A631">
            <v>2081001</v>
          </cell>
          <cell r="B631" t="str">
            <v>    儿童福利</v>
          </cell>
          <cell r="C631">
            <v>179</v>
          </cell>
        </row>
        <row r="632">
          <cell r="A632">
            <v>2081002</v>
          </cell>
          <cell r="B632" t="str">
            <v>    老年福利</v>
          </cell>
          <cell r="C632">
            <v>908</v>
          </cell>
        </row>
        <row r="633">
          <cell r="A633">
            <v>2081003</v>
          </cell>
          <cell r="B633" t="str">
            <v>    康复辅具</v>
          </cell>
          <cell r="C633">
            <v>0</v>
          </cell>
        </row>
        <row r="634">
          <cell r="A634">
            <v>2081004</v>
          </cell>
          <cell r="B634" t="str">
            <v>    殡葬</v>
          </cell>
          <cell r="C634">
            <v>326</v>
          </cell>
        </row>
        <row r="635">
          <cell r="A635">
            <v>2081005</v>
          </cell>
          <cell r="B635" t="str">
            <v>    社会福利事业单位</v>
          </cell>
          <cell r="C635">
            <v>121</v>
          </cell>
        </row>
        <row r="636">
          <cell r="A636">
            <v>2081006</v>
          </cell>
          <cell r="B636" t="str">
            <v>    养老服务</v>
          </cell>
          <cell r="C636">
            <v>1889</v>
          </cell>
        </row>
        <row r="637">
          <cell r="A637">
            <v>2081099</v>
          </cell>
          <cell r="B637" t="str">
            <v>    其他社会福利支出</v>
          </cell>
          <cell r="C637">
            <v>245</v>
          </cell>
        </row>
        <row r="638">
          <cell r="A638">
            <v>20811</v>
          </cell>
          <cell r="B638" t="str">
            <v>  残疾人事业</v>
          </cell>
          <cell r="C638">
            <v>1396</v>
          </cell>
        </row>
        <row r="639">
          <cell r="A639">
            <v>2081101</v>
          </cell>
          <cell r="B639" t="str">
            <v>    行政运行</v>
          </cell>
          <cell r="C639">
            <v>76</v>
          </cell>
        </row>
        <row r="640">
          <cell r="A640">
            <v>2081102</v>
          </cell>
          <cell r="B640" t="str">
            <v>    一般行政管理事务</v>
          </cell>
          <cell r="C640">
            <v>139</v>
          </cell>
        </row>
        <row r="641">
          <cell r="A641">
            <v>2081103</v>
          </cell>
          <cell r="B641" t="str">
            <v>    机关服务</v>
          </cell>
          <cell r="C641">
            <v>0</v>
          </cell>
        </row>
        <row r="642">
          <cell r="A642">
            <v>2081104</v>
          </cell>
          <cell r="B642" t="str">
            <v>    残疾人康复</v>
          </cell>
          <cell r="C642">
            <v>125</v>
          </cell>
        </row>
        <row r="643">
          <cell r="A643">
            <v>2081105</v>
          </cell>
          <cell r="B643" t="str">
            <v>    残疾人就业</v>
          </cell>
          <cell r="C643">
            <v>1</v>
          </cell>
        </row>
        <row r="644">
          <cell r="A644">
            <v>2081106</v>
          </cell>
          <cell r="B644" t="str">
            <v>    残疾人体育</v>
          </cell>
          <cell r="C644">
            <v>0</v>
          </cell>
        </row>
        <row r="645">
          <cell r="A645">
            <v>2081107</v>
          </cell>
          <cell r="B645" t="str">
            <v>    残疾人生活和护理补贴</v>
          </cell>
          <cell r="C645">
            <v>985</v>
          </cell>
        </row>
        <row r="646">
          <cell r="A646">
            <v>2081199</v>
          </cell>
          <cell r="B646" t="str">
            <v>    其他残疾人事业支出</v>
          </cell>
          <cell r="C646">
            <v>70</v>
          </cell>
        </row>
        <row r="647">
          <cell r="A647">
            <v>20816</v>
          </cell>
          <cell r="B647" t="str">
            <v>  红十字事业</v>
          </cell>
          <cell r="C647">
            <v>854</v>
          </cell>
        </row>
        <row r="648">
          <cell r="A648">
            <v>2081601</v>
          </cell>
          <cell r="B648" t="str">
            <v>    行政运行</v>
          </cell>
          <cell r="C648">
            <v>11</v>
          </cell>
        </row>
        <row r="649">
          <cell r="A649">
            <v>2081602</v>
          </cell>
          <cell r="B649" t="str">
            <v>    一般行政管理事务</v>
          </cell>
          <cell r="C649">
            <v>71</v>
          </cell>
        </row>
        <row r="650">
          <cell r="A650">
            <v>2081603</v>
          </cell>
          <cell r="B650" t="str">
            <v>    机关服务</v>
          </cell>
          <cell r="C650">
            <v>0</v>
          </cell>
        </row>
        <row r="651">
          <cell r="A651">
            <v>2081650</v>
          </cell>
          <cell r="B651" t="str">
            <v>    事业运行</v>
          </cell>
          <cell r="C651">
            <v>0</v>
          </cell>
        </row>
        <row r="652">
          <cell r="A652">
            <v>2081699</v>
          </cell>
          <cell r="B652" t="str">
            <v>    其他红十字事业支出</v>
          </cell>
          <cell r="C652">
            <v>772</v>
          </cell>
        </row>
        <row r="653">
          <cell r="A653">
            <v>20819</v>
          </cell>
          <cell r="B653" t="str">
            <v>  最低生活保障</v>
          </cell>
          <cell r="C653">
            <v>5639</v>
          </cell>
        </row>
        <row r="654">
          <cell r="A654">
            <v>2081901</v>
          </cell>
          <cell r="B654" t="str">
            <v>    城市最低生活保障金支出</v>
          </cell>
          <cell r="C654">
            <v>406</v>
          </cell>
        </row>
        <row r="655">
          <cell r="A655">
            <v>2081902</v>
          </cell>
          <cell r="B655" t="str">
            <v>    农村最低生活保障金支出</v>
          </cell>
          <cell r="C655">
            <v>5233</v>
          </cell>
        </row>
        <row r="656">
          <cell r="A656">
            <v>20820</v>
          </cell>
          <cell r="B656" t="str">
            <v>  临时救助</v>
          </cell>
          <cell r="C656">
            <v>90</v>
          </cell>
        </row>
        <row r="657">
          <cell r="A657">
            <v>2082001</v>
          </cell>
          <cell r="B657" t="str">
            <v>    临时救助支出</v>
          </cell>
          <cell r="C657">
            <v>90</v>
          </cell>
        </row>
        <row r="658">
          <cell r="A658">
            <v>2082002</v>
          </cell>
          <cell r="B658" t="str">
            <v>    流浪乞讨人员救助支出</v>
          </cell>
          <cell r="C658">
            <v>0</v>
          </cell>
        </row>
        <row r="659">
          <cell r="A659">
            <v>20821</v>
          </cell>
          <cell r="B659" t="str">
            <v>  特困人员救助供养</v>
          </cell>
          <cell r="C659">
            <v>1823</v>
          </cell>
        </row>
        <row r="660">
          <cell r="A660">
            <v>2082101</v>
          </cell>
          <cell r="B660" t="str">
            <v>    城市特困人员救助供养支出</v>
          </cell>
          <cell r="C660">
            <v>178</v>
          </cell>
        </row>
        <row r="661">
          <cell r="A661">
            <v>2082102</v>
          </cell>
          <cell r="B661" t="str">
            <v>    农村特困人员救助供养支出</v>
          </cell>
          <cell r="C661">
            <v>1645</v>
          </cell>
        </row>
        <row r="662">
          <cell r="A662">
            <v>20824</v>
          </cell>
          <cell r="B662" t="str">
            <v>  补充道路交通事故社会救助基金</v>
          </cell>
          <cell r="C662">
            <v>0</v>
          </cell>
        </row>
        <row r="663">
          <cell r="A663">
            <v>2082401</v>
          </cell>
          <cell r="B663" t="str">
            <v>    对道路交通事故社会救助基金的补助</v>
          </cell>
        </row>
        <row r="664">
          <cell r="A664">
            <v>2082402</v>
          </cell>
          <cell r="B664" t="str">
            <v>    交强险罚款收入补助基金支出</v>
          </cell>
        </row>
        <row r="665">
          <cell r="A665">
            <v>20825</v>
          </cell>
          <cell r="B665" t="str">
            <v>  其他生活救助</v>
          </cell>
          <cell r="C665">
            <v>329</v>
          </cell>
        </row>
        <row r="666">
          <cell r="A666">
            <v>2082501</v>
          </cell>
          <cell r="B666" t="str">
            <v>    其他城市生活救助</v>
          </cell>
          <cell r="C666">
            <v>35</v>
          </cell>
        </row>
        <row r="667">
          <cell r="A667">
            <v>2082502</v>
          </cell>
          <cell r="B667" t="str">
            <v>    其他农村生活救助</v>
          </cell>
          <cell r="C667">
            <v>294</v>
          </cell>
        </row>
        <row r="668">
          <cell r="A668">
            <v>20826</v>
          </cell>
          <cell r="B668" t="str">
            <v>  财政对基本养老保险基金的补助</v>
          </cell>
          <cell r="C668">
            <v>8894</v>
          </cell>
        </row>
        <row r="669">
          <cell r="A669">
            <v>2082601</v>
          </cell>
          <cell r="B669" t="str">
            <v>    财政对企业职工基本养老保险基金的补助</v>
          </cell>
          <cell r="C669">
            <v>1340</v>
          </cell>
        </row>
        <row r="670">
          <cell r="A670">
            <v>2082602</v>
          </cell>
          <cell r="B670" t="str">
            <v>    财政对城乡居民基本养老保险基金的补助</v>
          </cell>
          <cell r="C670">
            <v>7554</v>
          </cell>
        </row>
        <row r="671">
          <cell r="A671">
            <v>2082699</v>
          </cell>
          <cell r="B671" t="str">
            <v>    财政对其他基本养老保险基金的补助</v>
          </cell>
          <cell r="C671">
            <v>0</v>
          </cell>
        </row>
        <row r="672">
          <cell r="A672">
            <v>20827</v>
          </cell>
          <cell r="B672" t="str">
            <v>  财政对其他社会保险基金的补助</v>
          </cell>
          <cell r="C672">
            <v>0</v>
          </cell>
        </row>
        <row r="673">
          <cell r="A673">
            <v>2082701</v>
          </cell>
          <cell r="B673" t="str">
            <v>    财政对失业保险基金的补助</v>
          </cell>
        </row>
        <row r="674">
          <cell r="A674">
            <v>2082702</v>
          </cell>
          <cell r="B674" t="str">
            <v>    财政对工伤保险基金的补助</v>
          </cell>
        </row>
        <row r="675">
          <cell r="A675">
            <v>2082799</v>
          </cell>
          <cell r="B675" t="str">
            <v>    其他财政对社会保险基金的补助</v>
          </cell>
        </row>
        <row r="676">
          <cell r="A676">
            <v>20828</v>
          </cell>
          <cell r="B676" t="str">
            <v>  退役军人管理事务</v>
          </cell>
          <cell r="C676">
            <v>434</v>
          </cell>
        </row>
        <row r="677">
          <cell r="A677">
            <v>2082801</v>
          </cell>
          <cell r="B677" t="str">
            <v>    行政运行</v>
          </cell>
          <cell r="C677">
            <v>288</v>
          </cell>
        </row>
        <row r="678">
          <cell r="A678">
            <v>2082802</v>
          </cell>
          <cell r="B678" t="str">
            <v>    一般行政管理事务</v>
          </cell>
          <cell r="C678">
            <v>89</v>
          </cell>
        </row>
        <row r="679">
          <cell r="A679">
            <v>2082803</v>
          </cell>
          <cell r="B679" t="str">
            <v>    机关服务</v>
          </cell>
          <cell r="C679">
            <v>0</v>
          </cell>
        </row>
        <row r="680">
          <cell r="A680">
            <v>2082804</v>
          </cell>
          <cell r="B680" t="str">
            <v>    拥军优属</v>
          </cell>
          <cell r="C680">
            <v>0</v>
          </cell>
        </row>
        <row r="681">
          <cell r="A681">
            <v>2082805</v>
          </cell>
          <cell r="B681" t="str">
            <v>    军供保障</v>
          </cell>
          <cell r="C681">
            <v>0</v>
          </cell>
        </row>
        <row r="682">
          <cell r="A682">
            <v>2082806</v>
          </cell>
          <cell r="B682" t="str">
            <v>    信息化建设</v>
          </cell>
          <cell r="C682">
            <v>0</v>
          </cell>
        </row>
        <row r="683">
          <cell r="A683">
            <v>2082850</v>
          </cell>
          <cell r="B683" t="str">
            <v>    事业运行</v>
          </cell>
          <cell r="C683">
            <v>57</v>
          </cell>
        </row>
        <row r="684">
          <cell r="A684">
            <v>2082899</v>
          </cell>
          <cell r="B684" t="str">
            <v>    其他退役军人事务管理支出</v>
          </cell>
          <cell r="C684">
            <v>0</v>
          </cell>
        </row>
        <row r="685">
          <cell r="A685">
            <v>20830</v>
          </cell>
          <cell r="B685" t="str">
            <v>  财政代缴社会保险费支出</v>
          </cell>
          <cell r="C685">
            <v>274</v>
          </cell>
        </row>
        <row r="686">
          <cell r="A686">
            <v>2083001</v>
          </cell>
          <cell r="B686" t="str">
            <v>    财政代缴城乡居民基本养老保险费支出</v>
          </cell>
          <cell r="C686">
            <v>129</v>
          </cell>
        </row>
        <row r="687">
          <cell r="A687">
            <v>2083099</v>
          </cell>
          <cell r="B687" t="str">
            <v>    财政代缴其他社会保险费支出</v>
          </cell>
          <cell r="C687">
            <v>145</v>
          </cell>
        </row>
        <row r="688">
          <cell r="A688">
            <v>20899</v>
          </cell>
          <cell r="B688" t="str">
            <v>  其他社会保障和就业支出(款)</v>
          </cell>
          <cell r="C688">
            <v>1422</v>
          </cell>
        </row>
        <row r="689">
          <cell r="A689">
            <v>2089999</v>
          </cell>
          <cell r="B689" t="str">
            <v>    其他社会保障和就业支出(项)</v>
          </cell>
          <cell r="C689">
            <v>1422</v>
          </cell>
        </row>
        <row r="690">
          <cell r="A690">
            <v>210</v>
          </cell>
          <cell r="B690" t="str">
            <v>卫生健康支出</v>
          </cell>
          <cell r="C690">
            <v>21857</v>
          </cell>
        </row>
        <row r="691">
          <cell r="A691">
            <v>21001</v>
          </cell>
          <cell r="B691" t="str">
            <v>  卫生健康管理事务</v>
          </cell>
          <cell r="C691">
            <v>881</v>
          </cell>
        </row>
        <row r="692">
          <cell r="A692">
            <v>2100101</v>
          </cell>
          <cell r="B692" t="str">
            <v>    行政运行</v>
          </cell>
          <cell r="C692">
            <v>573</v>
          </cell>
        </row>
        <row r="693">
          <cell r="A693">
            <v>2100102</v>
          </cell>
          <cell r="B693" t="str">
            <v>    一般行政管理事务</v>
          </cell>
          <cell r="C693">
            <v>308</v>
          </cell>
        </row>
        <row r="694">
          <cell r="A694">
            <v>2100103</v>
          </cell>
          <cell r="B694" t="str">
            <v>    机关服务</v>
          </cell>
          <cell r="C694">
            <v>0</v>
          </cell>
        </row>
        <row r="695">
          <cell r="A695">
            <v>2100199</v>
          </cell>
          <cell r="B695" t="str">
            <v>    其他卫生健康管理事务支出</v>
          </cell>
          <cell r="C695">
            <v>0</v>
          </cell>
        </row>
        <row r="696">
          <cell r="A696">
            <v>21002</v>
          </cell>
          <cell r="B696" t="str">
            <v>  公立医院</v>
          </cell>
          <cell r="C696">
            <v>2345</v>
          </cell>
        </row>
        <row r="697">
          <cell r="A697">
            <v>2100201</v>
          </cell>
          <cell r="B697" t="str">
            <v>    综合医院</v>
          </cell>
          <cell r="C697">
            <v>1604</v>
          </cell>
        </row>
        <row r="698">
          <cell r="A698">
            <v>2100202</v>
          </cell>
          <cell r="B698" t="str">
            <v>    中医(民族)医院</v>
          </cell>
          <cell r="C698">
            <v>170</v>
          </cell>
        </row>
        <row r="699">
          <cell r="A699">
            <v>2100203</v>
          </cell>
          <cell r="B699" t="str">
            <v>    传染病医院</v>
          </cell>
          <cell r="C699">
            <v>0</v>
          </cell>
        </row>
        <row r="700">
          <cell r="A700">
            <v>2100204</v>
          </cell>
          <cell r="B700" t="str">
            <v>    职业病防治医院</v>
          </cell>
          <cell r="C700">
            <v>0</v>
          </cell>
        </row>
        <row r="701">
          <cell r="A701">
            <v>2100205</v>
          </cell>
          <cell r="B701" t="str">
            <v>    精神病医院</v>
          </cell>
          <cell r="C701">
            <v>263</v>
          </cell>
        </row>
        <row r="702">
          <cell r="A702">
            <v>2100206</v>
          </cell>
          <cell r="B702" t="str">
            <v>    妇幼保健医院</v>
          </cell>
          <cell r="C702">
            <v>8</v>
          </cell>
        </row>
        <row r="703">
          <cell r="A703">
            <v>2100207</v>
          </cell>
          <cell r="B703" t="str">
            <v>    儿童医院</v>
          </cell>
          <cell r="C703">
            <v>0</v>
          </cell>
        </row>
        <row r="704">
          <cell r="A704">
            <v>2100208</v>
          </cell>
          <cell r="B704" t="str">
            <v>    其他专科医院</v>
          </cell>
          <cell r="C704">
            <v>0</v>
          </cell>
        </row>
        <row r="705">
          <cell r="A705">
            <v>2100209</v>
          </cell>
          <cell r="B705" t="str">
            <v>    福利医院</v>
          </cell>
          <cell r="C705">
            <v>0</v>
          </cell>
        </row>
        <row r="706">
          <cell r="A706">
            <v>2100210</v>
          </cell>
          <cell r="B706" t="str">
            <v>    行业医院</v>
          </cell>
          <cell r="C706">
            <v>0</v>
          </cell>
        </row>
        <row r="707">
          <cell r="A707">
            <v>2100211</v>
          </cell>
          <cell r="B707" t="str">
            <v>    处理医疗欠费</v>
          </cell>
          <cell r="C707">
            <v>0</v>
          </cell>
        </row>
        <row r="708">
          <cell r="A708">
            <v>2100212</v>
          </cell>
          <cell r="B708" t="str">
            <v>    康复医院</v>
          </cell>
          <cell r="C708">
            <v>0</v>
          </cell>
        </row>
        <row r="709">
          <cell r="A709">
            <v>2100213</v>
          </cell>
          <cell r="B709" t="str">
            <v>    优抚医院</v>
          </cell>
          <cell r="C709">
            <v>0</v>
          </cell>
        </row>
        <row r="710">
          <cell r="A710">
            <v>2100299</v>
          </cell>
          <cell r="B710" t="str">
            <v>    其他公立医院支出</v>
          </cell>
          <cell r="C710">
            <v>300</v>
          </cell>
        </row>
        <row r="711">
          <cell r="A711">
            <v>21003</v>
          </cell>
          <cell r="B711" t="str">
            <v>  基层医疗卫生机构</v>
          </cell>
          <cell r="C711">
            <v>3585</v>
          </cell>
        </row>
        <row r="712">
          <cell r="A712">
            <v>2100301</v>
          </cell>
          <cell r="B712" t="str">
            <v>    城市社区卫生机构</v>
          </cell>
          <cell r="C712">
            <v>0</v>
          </cell>
        </row>
        <row r="713">
          <cell r="A713">
            <v>2100302</v>
          </cell>
          <cell r="B713" t="str">
            <v>    乡镇卫生院</v>
          </cell>
          <cell r="C713">
            <v>3585</v>
          </cell>
        </row>
        <row r="714">
          <cell r="A714">
            <v>2100399</v>
          </cell>
          <cell r="B714" t="str">
            <v>    其他基层医疗卫生机构支出</v>
          </cell>
          <cell r="C714">
            <v>0</v>
          </cell>
        </row>
        <row r="715">
          <cell r="A715">
            <v>21004</v>
          </cell>
          <cell r="B715" t="str">
            <v>  公共卫生</v>
          </cell>
          <cell r="C715">
            <v>4107</v>
          </cell>
        </row>
        <row r="716">
          <cell r="A716">
            <v>2100401</v>
          </cell>
          <cell r="B716" t="str">
            <v>    疾病预防控制机构</v>
          </cell>
          <cell r="C716">
            <v>718</v>
          </cell>
        </row>
        <row r="717">
          <cell r="A717">
            <v>2100402</v>
          </cell>
          <cell r="B717" t="str">
            <v>    卫生监督机构</v>
          </cell>
          <cell r="C717">
            <v>0</v>
          </cell>
        </row>
        <row r="718">
          <cell r="A718">
            <v>2100403</v>
          </cell>
          <cell r="B718" t="str">
            <v>    妇幼保健机构</v>
          </cell>
          <cell r="C718">
            <v>693</v>
          </cell>
        </row>
        <row r="719">
          <cell r="A719">
            <v>2100404</v>
          </cell>
          <cell r="B719" t="str">
            <v>    精神卫生机构</v>
          </cell>
          <cell r="C719">
            <v>0</v>
          </cell>
        </row>
        <row r="720">
          <cell r="A720">
            <v>2100405</v>
          </cell>
          <cell r="B720" t="str">
            <v>    应急救治机构</v>
          </cell>
          <cell r="C720">
            <v>0</v>
          </cell>
        </row>
        <row r="721">
          <cell r="A721">
            <v>2100406</v>
          </cell>
          <cell r="B721" t="str">
            <v>    采供血机构</v>
          </cell>
          <cell r="C721">
            <v>0</v>
          </cell>
        </row>
        <row r="722">
          <cell r="A722">
            <v>2100407</v>
          </cell>
          <cell r="B722" t="str">
            <v>    其他专业公共卫生机构</v>
          </cell>
          <cell r="C722">
            <v>0</v>
          </cell>
        </row>
        <row r="723">
          <cell r="A723">
            <v>2100408</v>
          </cell>
          <cell r="B723" t="str">
            <v>    基本公共卫生服务</v>
          </cell>
          <cell r="C723">
            <v>2474</v>
          </cell>
        </row>
        <row r="724">
          <cell r="A724">
            <v>2100409</v>
          </cell>
          <cell r="B724" t="str">
            <v>    重大公共卫生服务</v>
          </cell>
          <cell r="C724">
            <v>154</v>
          </cell>
        </row>
        <row r="725">
          <cell r="A725">
            <v>2100410</v>
          </cell>
          <cell r="B725" t="str">
            <v>    突发公共卫生事件应急处置</v>
          </cell>
          <cell r="C725">
            <v>2</v>
          </cell>
        </row>
        <row r="726">
          <cell r="A726">
            <v>2100499</v>
          </cell>
          <cell r="B726" t="str">
            <v>    其他公共卫生支出</v>
          </cell>
          <cell r="C726">
            <v>66</v>
          </cell>
        </row>
        <row r="727">
          <cell r="A727">
            <v>21007</v>
          </cell>
          <cell r="B727" t="str">
            <v>  计划生育事务</v>
          </cell>
          <cell r="C727">
            <v>1462</v>
          </cell>
        </row>
        <row r="728">
          <cell r="A728">
            <v>2100716</v>
          </cell>
          <cell r="B728" t="str">
            <v>    计划生育机构</v>
          </cell>
          <cell r="C728">
            <v>0</v>
          </cell>
        </row>
        <row r="729">
          <cell r="A729">
            <v>2100717</v>
          </cell>
          <cell r="B729" t="str">
            <v>    计划生育服务</v>
          </cell>
          <cell r="C729">
            <v>376</v>
          </cell>
        </row>
        <row r="730">
          <cell r="A730">
            <v>2100799</v>
          </cell>
          <cell r="B730" t="str">
            <v>    其他计划生育事务支出</v>
          </cell>
          <cell r="C730">
            <v>1086</v>
          </cell>
        </row>
        <row r="731">
          <cell r="A731">
            <v>21011</v>
          </cell>
          <cell r="B731" t="str">
            <v>  行政事业单位医疗</v>
          </cell>
          <cell r="C731">
            <v>1102</v>
          </cell>
        </row>
        <row r="732">
          <cell r="A732">
            <v>2101101</v>
          </cell>
          <cell r="B732" t="str">
            <v>    行政单位医疗</v>
          </cell>
          <cell r="C732">
            <v>866</v>
          </cell>
        </row>
        <row r="733">
          <cell r="A733">
            <v>2101102</v>
          </cell>
          <cell r="B733" t="str">
            <v>    事业单位医疗</v>
          </cell>
          <cell r="C733">
            <v>231</v>
          </cell>
        </row>
        <row r="734">
          <cell r="A734">
            <v>2101103</v>
          </cell>
          <cell r="B734" t="str">
            <v>    公务员医疗补助</v>
          </cell>
          <cell r="C734">
            <v>0</v>
          </cell>
        </row>
        <row r="735">
          <cell r="A735">
            <v>2101199</v>
          </cell>
          <cell r="B735" t="str">
            <v>    其他行政事业单位医疗支出</v>
          </cell>
          <cell r="C735">
            <v>5</v>
          </cell>
        </row>
        <row r="736">
          <cell r="A736">
            <v>21012</v>
          </cell>
          <cell r="B736" t="str">
            <v>  财政对基本医疗保险基金的补助</v>
          </cell>
          <cell r="C736">
            <v>5677</v>
          </cell>
        </row>
        <row r="737">
          <cell r="A737">
            <v>2101201</v>
          </cell>
          <cell r="B737" t="str">
            <v>    财政对职工基本医疗保险基金的补助</v>
          </cell>
          <cell r="C737">
            <v>0</v>
          </cell>
        </row>
        <row r="738">
          <cell r="A738">
            <v>2101202</v>
          </cell>
          <cell r="B738" t="str">
            <v>    财政对城乡居民基本医疗保险基金的补助</v>
          </cell>
          <cell r="C738">
            <v>5657</v>
          </cell>
        </row>
        <row r="739">
          <cell r="A739">
            <v>2101299</v>
          </cell>
          <cell r="B739" t="str">
            <v>    财政对其他基本医疗保险基金的补助</v>
          </cell>
          <cell r="C739">
            <v>20</v>
          </cell>
        </row>
        <row r="740">
          <cell r="A740">
            <v>21013</v>
          </cell>
          <cell r="B740" t="str">
            <v>  医疗救助</v>
          </cell>
          <cell r="C740">
            <v>1543</v>
          </cell>
        </row>
        <row r="741">
          <cell r="A741">
            <v>2101301</v>
          </cell>
          <cell r="B741" t="str">
            <v>    城乡医疗救助</v>
          </cell>
          <cell r="C741">
            <v>1543</v>
          </cell>
        </row>
        <row r="742">
          <cell r="A742">
            <v>2101302</v>
          </cell>
          <cell r="B742" t="str">
            <v>    疾病应急救助</v>
          </cell>
          <cell r="C742">
            <v>0</v>
          </cell>
        </row>
        <row r="743">
          <cell r="A743">
            <v>2101399</v>
          </cell>
          <cell r="B743" t="str">
            <v>    其他医疗救助支出</v>
          </cell>
          <cell r="C743">
            <v>0</v>
          </cell>
        </row>
        <row r="744">
          <cell r="A744">
            <v>21014</v>
          </cell>
          <cell r="B744" t="str">
            <v>  优抚对象医疗</v>
          </cell>
          <cell r="C744">
            <v>91</v>
          </cell>
        </row>
        <row r="745">
          <cell r="A745">
            <v>2101401</v>
          </cell>
          <cell r="B745" t="str">
            <v>    优抚对象医疗补助</v>
          </cell>
          <cell r="C745">
            <v>91</v>
          </cell>
        </row>
        <row r="746">
          <cell r="A746">
            <v>2101499</v>
          </cell>
          <cell r="B746" t="str">
            <v>    其他优抚对象医疗支出</v>
          </cell>
        </row>
        <row r="747">
          <cell r="A747">
            <v>21015</v>
          </cell>
          <cell r="B747" t="str">
            <v>  医疗保障管理事务</v>
          </cell>
          <cell r="C747">
            <v>0</v>
          </cell>
        </row>
        <row r="748">
          <cell r="A748">
            <v>2101501</v>
          </cell>
          <cell r="B748" t="str">
            <v>    行政运行</v>
          </cell>
        </row>
        <row r="749">
          <cell r="A749">
            <v>2101502</v>
          </cell>
          <cell r="B749" t="str">
            <v>    一般行政管理事务</v>
          </cell>
        </row>
        <row r="750">
          <cell r="A750">
            <v>2101503</v>
          </cell>
          <cell r="B750" t="str">
            <v>    机关服务</v>
          </cell>
        </row>
        <row r="751">
          <cell r="A751">
            <v>2101504</v>
          </cell>
          <cell r="B751" t="str">
            <v>    信息化建设</v>
          </cell>
        </row>
        <row r="752">
          <cell r="A752">
            <v>2101505</v>
          </cell>
          <cell r="B752" t="str">
            <v>    医疗保障政策管理</v>
          </cell>
        </row>
        <row r="753">
          <cell r="A753">
            <v>2101506</v>
          </cell>
          <cell r="B753" t="str">
            <v>    医疗保障经办事务</v>
          </cell>
        </row>
        <row r="754">
          <cell r="A754">
            <v>2101550</v>
          </cell>
          <cell r="B754" t="str">
            <v>    事业运行</v>
          </cell>
        </row>
        <row r="755">
          <cell r="A755">
            <v>2101599</v>
          </cell>
          <cell r="B755" t="str">
            <v>    其他医疗保障管理事务支出</v>
          </cell>
        </row>
        <row r="756">
          <cell r="A756">
            <v>21016</v>
          </cell>
          <cell r="B756" t="str">
            <v>  老龄卫生健康事务(款)</v>
          </cell>
          <cell r="C756">
            <v>11</v>
          </cell>
        </row>
        <row r="757">
          <cell r="A757">
            <v>2101601</v>
          </cell>
          <cell r="B757" t="str">
            <v>    老龄卫生健康事务(项)</v>
          </cell>
          <cell r="C757">
            <v>11</v>
          </cell>
        </row>
        <row r="758">
          <cell r="A758">
            <v>21017</v>
          </cell>
          <cell r="B758" t="str">
            <v>  中医药事务</v>
          </cell>
          <cell r="C758">
            <v>0</v>
          </cell>
        </row>
        <row r="759">
          <cell r="A759">
            <v>2101701</v>
          </cell>
          <cell r="B759" t="str">
            <v>    行政运行</v>
          </cell>
        </row>
        <row r="760">
          <cell r="A760">
            <v>2101702</v>
          </cell>
          <cell r="B760" t="str">
            <v>    一般行政管理事务</v>
          </cell>
        </row>
        <row r="761">
          <cell r="A761">
            <v>2101703</v>
          </cell>
          <cell r="B761" t="str">
            <v>    机关服务</v>
          </cell>
        </row>
        <row r="762">
          <cell r="A762">
            <v>2101704</v>
          </cell>
          <cell r="B762" t="str">
            <v>    中医(民族医)药专项</v>
          </cell>
        </row>
        <row r="763">
          <cell r="A763">
            <v>2101799</v>
          </cell>
          <cell r="B763" t="str">
            <v>    其他中医药事务支出</v>
          </cell>
        </row>
        <row r="764">
          <cell r="A764">
            <v>21018</v>
          </cell>
          <cell r="B764" t="str">
            <v>  疾病预防控制事务</v>
          </cell>
          <cell r="C764">
            <v>973</v>
          </cell>
        </row>
        <row r="765">
          <cell r="A765">
            <v>2101801</v>
          </cell>
          <cell r="B765" t="str">
            <v>    行政运行</v>
          </cell>
        </row>
        <row r="766">
          <cell r="A766">
            <v>2101802</v>
          </cell>
          <cell r="B766" t="str">
            <v>    一般行政管理事务</v>
          </cell>
          <cell r="C766">
            <v>6</v>
          </cell>
        </row>
        <row r="767">
          <cell r="A767">
            <v>2101803</v>
          </cell>
          <cell r="B767" t="str">
            <v>    机关服务</v>
          </cell>
          <cell r="C767">
            <v>0</v>
          </cell>
        </row>
        <row r="768">
          <cell r="A768">
            <v>2101899</v>
          </cell>
          <cell r="B768" t="str">
            <v>    其他疾病预防控制事务支出</v>
          </cell>
          <cell r="C768">
            <v>967</v>
          </cell>
        </row>
        <row r="769">
          <cell r="A769">
            <v>21099</v>
          </cell>
          <cell r="B769" t="str">
            <v>  其他卫生健康支出(款)</v>
          </cell>
          <cell r="C769">
            <v>80</v>
          </cell>
        </row>
        <row r="770">
          <cell r="A770">
            <v>2109999</v>
          </cell>
          <cell r="B770" t="str">
            <v>    其他卫生健康支出(项)</v>
          </cell>
          <cell r="C770">
            <v>80</v>
          </cell>
        </row>
        <row r="771">
          <cell r="A771">
            <v>211</v>
          </cell>
          <cell r="B771" t="str">
            <v>节能环保支出</v>
          </cell>
          <cell r="C771">
            <v>16358</v>
          </cell>
        </row>
        <row r="772">
          <cell r="A772">
            <v>21101</v>
          </cell>
          <cell r="B772" t="str">
            <v>  环境保护管理事务</v>
          </cell>
          <cell r="C772">
            <v>359</v>
          </cell>
        </row>
        <row r="773">
          <cell r="A773">
            <v>2110101</v>
          </cell>
          <cell r="B773" t="str">
            <v>    行政运行</v>
          </cell>
        </row>
        <row r="774">
          <cell r="A774">
            <v>2110102</v>
          </cell>
          <cell r="B774" t="str">
            <v>    一般行政管理事务</v>
          </cell>
          <cell r="C774">
            <v>359</v>
          </cell>
        </row>
        <row r="775">
          <cell r="A775">
            <v>2110103</v>
          </cell>
          <cell r="B775" t="str">
            <v>    机关服务</v>
          </cell>
          <cell r="C775">
            <v>0</v>
          </cell>
        </row>
        <row r="776">
          <cell r="A776">
            <v>2110104</v>
          </cell>
          <cell r="B776" t="str">
            <v>    生态环境保护宣传</v>
          </cell>
          <cell r="C776">
            <v>0</v>
          </cell>
        </row>
        <row r="777">
          <cell r="A777">
            <v>2110105</v>
          </cell>
          <cell r="B777" t="str">
            <v>    环境保护法规、规划及标准</v>
          </cell>
          <cell r="C777">
            <v>0</v>
          </cell>
        </row>
        <row r="778">
          <cell r="A778">
            <v>2110106</v>
          </cell>
          <cell r="B778" t="str">
            <v>    生态环境国际合作及履约</v>
          </cell>
          <cell r="C778">
            <v>0</v>
          </cell>
        </row>
        <row r="779">
          <cell r="A779">
            <v>2110107</v>
          </cell>
          <cell r="B779" t="str">
            <v>    生态环境保护行政许可</v>
          </cell>
          <cell r="C779">
            <v>0</v>
          </cell>
        </row>
        <row r="780">
          <cell r="A780">
            <v>2110108</v>
          </cell>
          <cell r="B780" t="str">
            <v>    应对气候变化管理事务</v>
          </cell>
          <cell r="C780">
            <v>0</v>
          </cell>
        </row>
        <row r="781">
          <cell r="A781">
            <v>2110199</v>
          </cell>
          <cell r="B781" t="str">
            <v>    其他环境保护管理事务支出</v>
          </cell>
          <cell r="C781">
            <v>0</v>
          </cell>
        </row>
        <row r="782">
          <cell r="A782">
            <v>21102</v>
          </cell>
          <cell r="B782" t="str">
            <v>  环境监测与监察</v>
          </cell>
          <cell r="C782">
            <v>391</v>
          </cell>
        </row>
        <row r="783">
          <cell r="A783">
            <v>2110203</v>
          </cell>
          <cell r="B783" t="str">
            <v>    建设项目环评审查与监督</v>
          </cell>
          <cell r="C783">
            <v>147</v>
          </cell>
        </row>
        <row r="784">
          <cell r="A784">
            <v>2110204</v>
          </cell>
          <cell r="B784" t="str">
            <v>    核与辐射安全监督</v>
          </cell>
          <cell r="C784">
            <v>0</v>
          </cell>
        </row>
        <row r="785">
          <cell r="A785">
            <v>2110299</v>
          </cell>
          <cell r="B785" t="str">
            <v>    其他环境监测与监察支出</v>
          </cell>
          <cell r="C785">
            <v>244</v>
          </cell>
        </row>
        <row r="786">
          <cell r="A786">
            <v>21103</v>
          </cell>
          <cell r="B786" t="str">
            <v>  污染防治</v>
          </cell>
          <cell r="C786">
            <v>7634</v>
          </cell>
        </row>
        <row r="787">
          <cell r="A787">
            <v>2110301</v>
          </cell>
          <cell r="B787" t="str">
            <v>    大气</v>
          </cell>
          <cell r="C787">
            <v>1058</v>
          </cell>
        </row>
        <row r="788">
          <cell r="A788">
            <v>2110302</v>
          </cell>
          <cell r="B788" t="str">
            <v>    水体</v>
          </cell>
          <cell r="C788">
            <v>4769</v>
          </cell>
        </row>
        <row r="789">
          <cell r="A789">
            <v>2110303</v>
          </cell>
          <cell r="B789" t="str">
            <v>    噪声</v>
          </cell>
          <cell r="C789">
            <v>0</v>
          </cell>
        </row>
        <row r="790">
          <cell r="A790">
            <v>2110304</v>
          </cell>
          <cell r="B790" t="str">
            <v>    固体废弃物与化学品</v>
          </cell>
          <cell r="C790">
            <v>1463</v>
          </cell>
        </row>
        <row r="791">
          <cell r="A791">
            <v>2110305</v>
          </cell>
          <cell r="B791" t="str">
            <v>    放射源和放射性废物监管</v>
          </cell>
          <cell r="C791">
            <v>0</v>
          </cell>
        </row>
        <row r="792">
          <cell r="A792">
            <v>2110306</v>
          </cell>
          <cell r="B792" t="str">
            <v>    辐射</v>
          </cell>
          <cell r="C792">
            <v>0</v>
          </cell>
        </row>
        <row r="793">
          <cell r="A793">
            <v>2110307</v>
          </cell>
          <cell r="B793" t="str">
            <v>    土壤</v>
          </cell>
          <cell r="C793">
            <v>344</v>
          </cell>
        </row>
        <row r="794">
          <cell r="A794">
            <v>2110399</v>
          </cell>
          <cell r="B794" t="str">
            <v>    其他污染防治支出</v>
          </cell>
          <cell r="C794">
            <v>0</v>
          </cell>
        </row>
        <row r="795">
          <cell r="A795">
            <v>21104</v>
          </cell>
          <cell r="B795" t="str">
            <v>  自然生态保护</v>
          </cell>
          <cell r="C795">
            <v>19</v>
          </cell>
        </row>
        <row r="796">
          <cell r="A796">
            <v>2110401</v>
          </cell>
          <cell r="B796" t="str">
            <v>    生态保护</v>
          </cell>
          <cell r="C796">
            <v>13</v>
          </cell>
        </row>
        <row r="797">
          <cell r="A797">
            <v>2110402</v>
          </cell>
          <cell r="B797" t="str">
            <v>    农村环境保护</v>
          </cell>
          <cell r="C797">
            <v>6</v>
          </cell>
        </row>
        <row r="798">
          <cell r="A798">
            <v>2110404</v>
          </cell>
          <cell r="B798" t="str">
            <v>    生物及物种资源保护</v>
          </cell>
          <cell r="C798">
            <v>0</v>
          </cell>
        </row>
        <row r="799">
          <cell r="A799">
            <v>2110405</v>
          </cell>
          <cell r="B799" t="str">
            <v>    草原生态修复治理</v>
          </cell>
          <cell r="C799">
            <v>0</v>
          </cell>
        </row>
        <row r="800">
          <cell r="A800">
            <v>2110406</v>
          </cell>
          <cell r="B800" t="str">
            <v>    自然保护地</v>
          </cell>
          <cell r="C800">
            <v>0</v>
          </cell>
        </row>
        <row r="801">
          <cell r="A801">
            <v>2110499</v>
          </cell>
          <cell r="B801" t="str">
            <v>    其他自然生态保护支出</v>
          </cell>
          <cell r="C801">
            <v>0</v>
          </cell>
        </row>
        <row r="802">
          <cell r="A802">
            <v>21105</v>
          </cell>
          <cell r="B802" t="str">
            <v>  森林保护修复</v>
          </cell>
          <cell r="C802">
            <v>601</v>
          </cell>
        </row>
        <row r="803">
          <cell r="A803">
            <v>2110501</v>
          </cell>
          <cell r="B803" t="str">
            <v>    森林管护</v>
          </cell>
          <cell r="C803">
            <v>391</v>
          </cell>
        </row>
        <row r="804">
          <cell r="A804">
            <v>2110502</v>
          </cell>
          <cell r="B804" t="str">
            <v>    社会保险补助</v>
          </cell>
        </row>
        <row r="805">
          <cell r="A805">
            <v>2110503</v>
          </cell>
          <cell r="B805" t="str">
            <v>    政策性社会性支出补助</v>
          </cell>
        </row>
        <row r="806">
          <cell r="A806">
            <v>2110506</v>
          </cell>
          <cell r="B806" t="str">
            <v>    天然林保护工程建设</v>
          </cell>
        </row>
        <row r="807">
          <cell r="A807">
            <v>2110507</v>
          </cell>
          <cell r="B807" t="str">
            <v>    停伐补助</v>
          </cell>
          <cell r="C807">
            <v>210</v>
          </cell>
        </row>
        <row r="808">
          <cell r="A808">
            <v>2110599</v>
          </cell>
          <cell r="B808" t="str">
            <v>    其他森林保护修复支出</v>
          </cell>
        </row>
        <row r="809">
          <cell r="A809">
            <v>21107</v>
          </cell>
          <cell r="B809" t="str">
            <v>  风沙荒漠治理</v>
          </cell>
          <cell r="C809">
            <v>0</v>
          </cell>
        </row>
        <row r="810">
          <cell r="A810">
            <v>2110704</v>
          </cell>
          <cell r="B810" t="str">
            <v>    京津风沙源治理工程建设</v>
          </cell>
        </row>
        <row r="811">
          <cell r="A811">
            <v>2110799</v>
          </cell>
          <cell r="B811" t="str">
            <v>    其他风沙荒漠治理支出</v>
          </cell>
        </row>
        <row r="812">
          <cell r="A812">
            <v>21108</v>
          </cell>
          <cell r="B812" t="str">
            <v>  退牧还草</v>
          </cell>
          <cell r="C812">
            <v>0</v>
          </cell>
        </row>
        <row r="813">
          <cell r="A813">
            <v>2110804</v>
          </cell>
          <cell r="B813" t="str">
            <v>    退牧还草工程建设</v>
          </cell>
        </row>
        <row r="814">
          <cell r="A814">
            <v>2110899</v>
          </cell>
          <cell r="B814" t="str">
            <v>    其他退牧还草支出</v>
          </cell>
        </row>
        <row r="815">
          <cell r="A815">
            <v>21109</v>
          </cell>
          <cell r="B815" t="str">
            <v>  已垦草原退耕还草(款)</v>
          </cell>
          <cell r="C815">
            <v>0</v>
          </cell>
        </row>
        <row r="816">
          <cell r="A816">
            <v>2110901</v>
          </cell>
          <cell r="B816" t="str">
            <v>    已垦草原退耕还草(项)</v>
          </cell>
        </row>
        <row r="817">
          <cell r="A817">
            <v>21110</v>
          </cell>
          <cell r="B817" t="str">
            <v>  能源节约利用(款)</v>
          </cell>
          <cell r="C817">
            <v>4615</v>
          </cell>
        </row>
        <row r="818">
          <cell r="A818">
            <v>2111001</v>
          </cell>
          <cell r="B818" t="str">
            <v>    能源节约利用(项)</v>
          </cell>
          <cell r="C818">
            <v>4615</v>
          </cell>
        </row>
        <row r="819">
          <cell r="A819">
            <v>21111</v>
          </cell>
          <cell r="B819" t="str">
            <v>  污染减排</v>
          </cell>
          <cell r="C819">
            <v>2200</v>
          </cell>
        </row>
        <row r="820">
          <cell r="A820">
            <v>2111101</v>
          </cell>
          <cell r="B820" t="str">
            <v>    生态环境监测与信息</v>
          </cell>
        </row>
        <row r="821">
          <cell r="A821">
            <v>2111102</v>
          </cell>
          <cell r="B821" t="str">
            <v>    生态环境执法监察</v>
          </cell>
        </row>
        <row r="822">
          <cell r="A822">
            <v>2111103</v>
          </cell>
          <cell r="B822" t="str">
            <v>    减排专项支出</v>
          </cell>
        </row>
        <row r="823">
          <cell r="A823">
            <v>2111104</v>
          </cell>
          <cell r="B823" t="str">
            <v>    清洁生产专项支出</v>
          </cell>
        </row>
        <row r="824">
          <cell r="A824">
            <v>2111199</v>
          </cell>
          <cell r="B824" t="str">
            <v>    其他污染减排支出</v>
          </cell>
          <cell r="C824">
            <v>2200</v>
          </cell>
        </row>
        <row r="825">
          <cell r="A825">
            <v>21112</v>
          </cell>
          <cell r="B825" t="str">
            <v>  可再生能源(款)</v>
          </cell>
          <cell r="C825">
            <v>0</v>
          </cell>
        </row>
        <row r="826">
          <cell r="A826">
            <v>2111201</v>
          </cell>
          <cell r="B826" t="str">
            <v>    可再生能源(项)</v>
          </cell>
        </row>
        <row r="827">
          <cell r="A827">
            <v>21113</v>
          </cell>
          <cell r="B827" t="str">
            <v>  循环经济(款)</v>
          </cell>
          <cell r="C827">
            <v>0</v>
          </cell>
        </row>
        <row r="828">
          <cell r="A828">
            <v>2111301</v>
          </cell>
          <cell r="B828" t="str">
            <v>    循环经济(项)</v>
          </cell>
        </row>
        <row r="829">
          <cell r="A829">
            <v>21114</v>
          </cell>
          <cell r="B829" t="str">
            <v>  能源管理事务</v>
          </cell>
          <cell r="C829">
            <v>0</v>
          </cell>
        </row>
        <row r="830">
          <cell r="A830">
            <v>2111401</v>
          </cell>
          <cell r="B830" t="str">
            <v>    行政运行</v>
          </cell>
        </row>
        <row r="831">
          <cell r="A831">
            <v>2111402</v>
          </cell>
          <cell r="B831" t="str">
            <v>    一般行政管理事务</v>
          </cell>
        </row>
        <row r="832">
          <cell r="A832">
            <v>2111403</v>
          </cell>
          <cell r="B832" t="str">
            <v>    机关服务</v>
          </cell>
        </row>
        <row r="833">
          <cell r="A833">
            <v>2111406</v>
          </cell>
          <cell r="B833" t="str">
            <v>    能源科技装备</v>
          </cell>
        </row>
        <row r="834">
          <cell r="A834">
            <v>2111407</v>
          </cell>
          <cell r="B834" t="str">
            <v>    能源行业管理</v>
          </cell>
        </row>
        <row r="835">
          <cell r="A835">
            <v>2111408</v>
          </cell>
          <cell r="B835" t="str">
            <v>    能源管理</v>
          </cell>
        </row>
        <row r="836">
          <cell r="A836">
            <v>2111411</v>
          </cell>
          <cell r="B836" t="str">
            <v>    信息化建设</v>
          </cell>
        </row>
        <row r="837">
          <cell r="A837">
            <v>2111413</v>
          </cell>
          <cell r="B837" t="str">
            <v>    农村电网建设</v>
          </cell>
        </row>
        <row r="838">
          <cell r="A838">
            <v>2111450</v>
          </cell>
          <cell r="B838" t="str">
            <v>    事业运行</v>
          </cell>
        </row>
        <row r="839">
          <cell r="A839">
            <v>2111499</v>
          </cell>
          <cell r="B839" t="str">
            <v>    其他能源管理事务支出</v>
          </cell>
        </row>
        <row r="840">
          <cell r="A840">
            <v>21199</v>
          </cell>
          <cell r="B840" t="str">
            <v>  其他节能环保支出(款)</v>
          </cell>
          <cell r="C840">
            <v>539</v>
          </cell>
        </row>
        <row r="841">
          <cell r="A841">
            <v>2119999</v>
          </cell>
          <cell r="B841" t="str">
            <v>    其他节能环保支出(项)</v>
          </cell>
          <cell r="C841">
            <v>539</v>
          </cell>
        </row>
        <row r="842">
          <cell r="A842">
            <v>212</v>
          </cell>
          <cell r="B842" t="str">
            <v>城乡社区支出</v>
          </cell>
          <cell r="C842">
            <v>62438</v>
          </cell>
        </row>
        <row r="843">
          <cell r="A843">
            <v>21201</v>
          </cell>
          <cell r="B843" t="str">
            <v>  城乡社区管理事务</v>
          </cell>
          <cell r="C843">
            <v>9009</v>
          </cell>
        </row>
        <row r="844">
          <cell r="A844">
            <v>2120101</v>
          </cell>
          <cell r="B844" t="str">
            <v>    行政运行</v>
          </cell>
          <cell r="C844">
            <v>1468</v>
          </cell>
        </row>
        <row r="845">
          <cell r="A845">
            <v>2120102</v>
          </cell>
          <cell r="B845" t="str">
            <v>    一般行政管理事务</v>
          </cell>
          <cell r="C845">
            <v>5587</v>
          </cell>
        </row>
        <row r="846">
          <cell r="A846">
            <v>2120103</v>
          </cell>
          <cell r="B846" t="str">
            <v>    机关服务</v>
          </cell>
          <cell r="C846">
            <v>0</v>
          </cell>
        </row>
        <row r="847">
          <cell r="A847">
            <v>2120104</v>
          </cell>
          <cell r="B847" t="str">
            <v>    城管执法</v>
          </cell>
          <cell r="C847">
            <v>942</v>
          </cell>
        </row>
        <row r="848">
          <cell r="A848">
            <v>2120105</v>
          </cell>
          <cell r="B848" t="str">
            <v>    工程建设标准规范编制与监管</v>
          </cell>
          <cell r="C848">
            <v>0</v>
          </cell>
        </row>
        <row r="849">
          <cell r="A849">
            <v>2120106</v>
          </cell>
          <cell r="B849" t="str">
            <v>    工程建设管理</v>
          </cell>
          <cell r="C849">
            <v>20</v>
          </cell>
        </row>
        <row r="850">
          <cell r="A850">
            <v>2120107</v>
          </cell>
          <cell r="B850" t="str">
            <v>    市政公用行业市场监管</v>
          </cell>
          <cell r="C850">
            <v>0</v>
          </cell>
        </row>
        <row r="851">
          <cell r="A851">
            <v>2120109</v>
          </cell>
          <cell r="B851" t="str">
            <v>    住宅建设与房地产市场监管</v>
          </cell>
          <cell r="C851">
            <v>0</v>
          </cell>
        </row>
        <row r="852">
          <cell r="A852">
            <v>2120110</v>
          </cell>
          <cell r="B852" t="str">
            <v>    执业资格注册、资质审查</v>
          </cell>
          <cell r="C852">
            <v>0</v>
          </cell>
        </row>
        <row r="853">
          <cell r="A853">
            <v>2120199</v>
          </cell>
          <cell r="B853" t="str">
            <v>    其他城乡社区管理事务支出</v>
          </cell>
          <cell r="C853">
            <v>992</v>
          </cell>
        </row>
        <row r="854">
          <cell r="A854">
            <v>21202</v>
          </cell>
          <cell r="B854" t="str">
            <v>  城乡社区规划与管理(款)</v>
          </cell>
          <cell r="C854">
            <v>5509</v>
          </cell>
        </row>
        <row r="855">
          <cell r="A855">
            <v>2120201</v>
          </cell>
          <cell r="B855" t="str">
            <v>    城乡社区规划与管理(项)</v>
          </cell>
          <cell r="C855">
            <v>5509</v>
          </cell>
        </row>
        <row r="856">
          <cell r="A856">
            <v>21203</v>
          </cell>
          <cell r="B856" t="str">
            <v>  城乡社区公共设施</v>
          </cell>
          <cell r="C856">
            <v>35862</v>
          </cell>
        </row>
        <row r="857">
          <cell r="A857">
            <v>2120303</v>
          </cell>
          <cell r="B857" t="str">
            <v>    小城镇基础设施建设</v>
          </cell>
          <cell r="C857">
            <v>23519</v>
          </cell>
        </row>
        <row r="858">
          <cell r="A858">
            <v>2120399</v>
          </cell>
          <cell r="B858" t="str">
            <v>    其他城乡社区公共设施支出</v>
          </cell>
          <cell r="C858">
            <v>12343</v>
          </cell>
        </row>
        <row r="859">
          <cell r="A859">
            <v>21205</v>
          </cell>
          <cell r="B859" t="str">
            <v>  城乡社区环境卫生(款)</v>
          </cell>
          <cell r="C859">
            <v>7025</v>
          </cell>
        </row>
        <row r="860">
          <cell r="A860">
            <v>2120501</v>
          </cell>
          <cell r="B860" t="str">
            <v>    城乡社区环境卫生(项)</v>
          </cell>
          <cell r="C860">
            <v>7025</v>
          </cell>
        </row>
        <row r="861">
          <cell r="A861">
            <v>21206</v>
          </cell>
          <cell r="B861" t="str">
            <v>  建设市场管理与监督(款)</v>
          </cell>
          <cell r="C861">
            <v>0</v>
          </cell>
        </row>
        <row r="862">
          <cell r="A862">
            <v>2120601</v>
          </cell>
          <cell r="B862" t="str">
            <v>    建设市场管理与监督(项)</v>
          </cell>
        </row>
        <row r="863">
          <cell r="A863">
            <v>21299</v>
          </cell>
          <cell r="B863" t="str">
            <v>  其他城乡社区支出(款)</v>
          </cell>
          <cell r="C863">
            <v>5033</v>
          </cell>
        </row>
        <row r="864">
          <cell r="A864">
            <v>2129999</v>
          </cell>
          <cell r="B864" t="str">
            <v>    其他城乡社区支出(项)</v>
          </cell>
          <cell r="C864">
            <v>5033</v>
          </cell>
        </row>
        <row r="865">
          <cell r="A865">
            <v>213</v>
          </cell>
          <cell r="B865" t="str">
            <v>农林水支出</v>
          </cell>
          <cell r="C865">
            <v>66338</v>
          </cell>
        </row>
        <row r="866">
          <cell r="A866">
            <v>21301</v>
          </cell>
          <cell r="B866" t="str">
            <v>  农业农村</v>
          </cell>
          <cell r="C866">
            <v>10060</v>
          </cell>
        </row>
        <row r="867">
          <cell r="A867">
            <v>2130101</v>
          </cell>
          <cell r="B867" t="str">
            <v>    行政运行</v>
          </cell>
          <cell r="C867">
            <v>1140</v>
          </cell>
        </row>
        <row r="868">
          <cell r="A868">
            <v>2130102</v>
          </cell>
          <cell r="B868" t="str">
            <v>    一般行政管理事务</v>
          </cell>
          <cell r="C868">
            <v>419</v>
          </cell>
        </row>
        <row r="869">
          <cell r="A869">
            <v>2130103</v>
          </cell>
          <cell r="B869" t="str">
            <v>    机关服务</v>
          </cell>
          <cell r="C869">
            <v>0</v>
          </cell>
        </row>
        <row r="870">
          <cell r="A870">
            <v>2130104</v>
          </cell>
          <cell r="B870" t="str">
            <v>    事业运行</v>
          </cell>
          <cell r="C870">
            <v>618</v>
          </cell>
        </row>
        <row r="871">
          <cell r="A871">
            <v>2130105</v>
          </cell>
          <cell r="B871" t="str">
            <v>    农垦运行</v>
          </cell>
          <cell r="C871">
            <v>0</v>
          </cell>
        </row>
        <row r="872">
          <cell r="A872">
            <v>2130106</v>
          </cell>
          <cell r="B872" t="str">
            <v>    科技转化与推广服务</v>
          </cell>
          <cell r="C872">
            <v>457</v>
          </cell>
        </row>
        <row r="873">
          <cell r="A873">
            <v>2130108</v>
          </cell>
          <cell r="B873" t="str">
            <v>    病虫害控制</v>
          </cell>
          <cell r="C873">
            <v>196</v>
          </cell>
        </row>
        <row r="874">
          <cell r="A874">
            <v>2130109</v>
          </cell>
          <cell r="B874" t="str">
            <v>    农产品质量安全</v>
          </cell>
          <cell r="C874">
            <v>28</v>
          </cell>
        </row>
        <row r="875">
          <cell r="A875">
            <v>2130110</v>
          </cell>
          <cell r="B875" t="str">
            <v>    执法监管</v>
          </cell>
          <cell r="C875">
            <v>2</v>
          </cell>
        </row>
        <row r="876">
          <cell r="A876">
            <v>2130111</v>
          </cell>
          <cell r="B876" t="str">
            <v>    统计监测与信息服务</v>
          </cell>
          <cell r="C876">
            <v>57</v>
          </cell>
        </row>
        <row r="877">
          <cell r="A877">
            <v>2130112</v>
          </cell>
          <cell r="B877" t="str">
            <v>    行业业务管理</v>
          </cell>
          <cell r="C877">
            <v>0</v>
          </cell>
        </row>
        <row r="878">
          <cell r="A878">
            <v>2130114</v>
          </cell>
          <cell r="B878" t="str">
            <v>    对外交流与合作</v>
          </cell>
          <cell r="C878">
            <v>0</v>
          </cell>
        </row>
        <row r="879">
          <cell r="A879">
            <v>2130119</v>
          </cell>
          <cell r="B879" t="str">
            <v>    防灾救灾</v>
          </cell>
          <cell r="C879">
            <v>117</v>
          </cell>
        </row>
        <row r="880">
          <cell r="A880">
            <v>2130120</v>
          </cell>
          <cell r="B880" t="str">
            <v>    稳定农民收入补贴</v>
          </cell>
          <cell r="C880">
            <v>1771</v>
          </cell>
        </row>
        <row r="881">
          <cell r="A881">
            <v>2130121</v>
          </cell>
          <cell r="B881" t="str">
            <v>    农业结构调整补贴</v>
          </cell>
          <cell r="C881">
            <v>0</v>
          </cell>
        </row>
        <row r="882">
          <cell r="A882">
            <v>2130122</v>
          </cell>
          <cell r="B882" t="str">
            <v>    农业生产发展</v>
          </cell>
          <cell r="C882">
            <v>1634</v>
          </cell>
        </row>
        <row r="883">
          <cell r="A883">
            <v>2130124</v>
          </cell>
          <cell r="B883" t="str">
            <v>    农村合作经济</v>
          </cell>
          <cell r="C883">
            <v>0</v>
          </cell>
        </row>
        <row r="884">
          <cell r="A884">
            <v>2130125</v>
          </cell>
          <cell r="B884" t="str">
            <v>    农产品加工与促销</v>
          </cell>
          <cell r="C884">
            <v>66</v>
          </cell>
        </row>
        <row r="885">
          <cell r="A885">
            <v>2130126</v>
          </cell>
          <cell r="B885" t="str">
            <v>    农村社会事业</v>
          </cell>
          <cell r="C885">
            <v>147</v>
          </cell>
        </row>
        <row r="886">
          <cell r="A886">
            <v>2130135</v>
          </cell>
          <cell r="B886" t="str">
            <v>    农业生态资源保护</v>
          </cell>
          <cell r="C886">
            <v>36</v>
          </cell>
        </row>
        <row r="887">
          <cell r="A887">
            <v>2130142</v>
          </cell>
          <cell r="B887" t="str">
            <v>    乡村道路建设</v>
          </cell>
          <cell r="C887">
            <v>90</v>
          </cell>
        </row>
        <row r="888">
          <cell r="A888">
            <v>2130148</v>
          </cell>
          <cell r="B888" t="str">
            <v>    渔业发展</v>
          </cell>
          <cell r="C888">
            <v>88</v>
          </cell>
        </row>
        <row r="889">
          <cell r="A889">
            <v>2130152</v>
          </cell>
          <cell r="B889" t="str">
            <v>    对高校毕业生到基层任职补助</v>
          </cell>
          <cell r="C889">
            <v>4</v>
          </cell>
        </row>
        <row r="890">
          <cell r="A890">
            <v>2130153</v>
          </cell>
          <cell r="B890" t="str">
            <v>    耕地建设与利用</v>
          </cell>
          <cell r="C890">
            <v>2799</v>
          </cell>
        </row>
        <row r="891">
          <cell r="A891">
            <v>2130199</v>
          </cell>
          <cell r="B891" t="str">
            <v>    其他农业农村支出</v>
          </cell>
          <cell r="C891">
            <v>391</v>
          </cell>
        </row>
        <row r="892">
          <cell r="A892">
            <v>21302</v>
          </cell>
          <cell r="B892" t="str">
            <v>  林业和草原</v>
          </cell>
          <cell r="C892">
            <v>8467</v>
          </cell>
        </row>
        <row r="893">
          <cell r="A893">
            <v>2130201</v>
          </cell>
          <cell r="B893" t="str">
            <v>    行政运行</v>
          </cell>
          <cell r="C893">
            <v>929</v>
          </cell>
        </row>
        <row r="894">
          <cell r="A894">
            <v>2130202</v>
          </cell>
          <cell r="B894" t="str">
            <v>    一般行政管理事务</v>
          </cell>
          <cell r="C894">
            <v>209</v>
          </cell>
        </row>
        <row r="895">
          <cell r="A895">
            <v>2130203</v>
          </cell>
          <cell r="B895" t="str">
            <v>    机关服务</v>
          </cell>
          <cell r="C895">
            <v>0</v>
          </cell>
        </row>
        <row r="896">
          <cell r="A896">
            <v>2130204</v>
          </cell>
          <cell r="B896" t="str">
            <v>    事业机构</v>
          </cell>
          <cell r="C896">
            <v>7</v>
          </cell>
        </row>
        <row r="897">
          <cell r="A897">
            <v>2130205</v>
          </cell>
          <cell r="B897" t="str">
            <v>    森林资源培育</v>
          </cell>
          <cell r="C897">
            <v>2026</v>
          </cell>
        </row>
        <row r="898">
          <cell r="A898">
            <v>2130206</v>
          </cell>
          <cell r="B898" t="str">
            <v>    技术推广与转化</v>
          </cell>
          <cell r="C898">
            <v>26</v>
          </cell>
        </row>
        <row r="899">
          <cell r="A899">
            <v>2130207</v>
          </cell>
          <cell r="B899" t="str">
            <v>    森林资源管理</v>
          </cell>
          <cell r="C899">
            <v>153</v>
          </cell>
        </row>
        <row r="900">
          <cell r="A900">
            <v>2130209</v>
          </cell>
          <cell r="B900" t="str">
            <v>    森林生态效益补偿</v>
          </cell>
          <cell r="C900">
            <v>637</v>
          </cell>
        </row>
        <row r="901">
          <cell r="A901">
            <v>2130211</v>
          </cell>
          <cell r="B901" t="str">
            <v>    动植物保护</v>
          </cell>
          <cell r="C901">
            <v>8</v>
          </cell>
        </row>
        <row r="902">
          <cell r="A902">
            <v>2130212</v>
          </cell>
          <cell r="B902" t="str">
            <v>    湿地保护</v>
          </cell>
          <cell r="C902">
            <v>70</v>
          </cell>
        </row>
        <row r="903">
          <cell r="A903">
            <v>2130213</v>
          </cell>
          <cell r="B903" t="str">
            <v>    执法与监督</v>
          </cell>
          <cell r="C903">
            <v>0</v>
          </cell>
        </row>
        <row r="904">
          <cell r="A904">
            <v>2130217</v>
          </cell>
          <cell r="B904" t="str">
            <v>    防沙治沙</v>
          </cell>
          <cell r="C904">
            <v>0</v>
          </cell>
        </row>
        <row r="905">
          <cell r="A905">
            <v>2130220</v>
          </cell>
          <cell r="B905" t="str">
            <v>    对外合作与交流</v>
          </cell>
          <cell r="C905">
            <v>0</v>
          </cell>
        </row>
        <row r="906">
          <cell r="A906">
            <v>2130221</v>
          </cell>
          <cell r="B906" t="str">
            <v>    产业化管理</v>
          </cell>
          <cell r="C906">
            <v>0</v>
          </cell>
        </row>
        <row r="907">
          <cell r="A907">
            <v>2130223</v>
          </cell>
          <cell r="B907" t="str">
            <v>    信息管理</v>
          </cell>
          <cell r="C907">
            <v>5</v>
          </cell>
        </row>
        <row r="908">
          <cell r="A908">
            <v>2130226</v>
          </cell>
          <cell r="B908" t="str">
            <v>    林区公共支出</v>
          </cell>
          <cell r="C908">
            <v>0</v>
          </cell>
        </row>
        <row r="909">
          <cell r="A909">
            <v>2130227</v>
          </cell>
          <cell r="B909" t="str">
            <v>    贷款贴息</v>
          </cell>
          <cell r="C909">
            <v>13</v>
          </cell>
        </row>
        <row r="910">
          <cell r="A910">
            <v>2130234</v>
          </cell>
          <cell r="B910" t="str">
            <v>    林业草原防灾减灾</v>
          </cell>
          <cell r="C910">
            <v>3381</v>
          </cell>
        </row>
        <row r="911">
          <cell r="A911">
            <v>2130236</v>
          </cell>
          <cell r="B911" t="str">
            <v>    草原管理</v>
          </cell>
          <cell r="C911">
            <v>0</v>
          </cell>
        </row>
        <row r="912">
          <cell r="A912">
            <v>2130237</v>
          </cell>
          <cell r="B912" t="str">
            <v>    行业业务管理</v>
          </cell>
          <cell r="C912">
            <v>0</v>
          </cell>
        </row>
        <row r="913">
          <cell r="A913">
            <v>2130238</v>
          </cell>
          <cell r="B913" t="str">
            <v>    退耕还林还草</v>
          </cell>
          <cell r="C913">
            <v>0</v>
          </cell>
        </row>
        <row r="914">
          <cell r="A914">
            <v>2130299</v>
          </cell>
          <cell r="B914" t="str">
            <v>    其他林业和草原支出</v>
          </cell>
          <cell r="C914">
            <v>1003</v>
          </cell>
        </row>
        <row r="915">
          <cell r="A915">
            <v>21303</v>
          </cell>
          <cell r="B915" t="str">
            <v>  水利</v>
          </cell>
          <cell r="C915">
            <v>30491</v>
          </cell>
        </row>
        <row r="916">
          <cell r="A916">
            <v>2130301</v>
          </cell>
          <cell r="B916" t="str">
            <v>    行政运行</v>
          </cell>
          <cell r="C916">
            <v>476</v>
          </cell>
        </row>
        <row r="917">
          <cell r="A917">
            <v>2130302</v>
          </cell>
          <cell r="B917" t="str">
            <v>    一般行政管理事务</v>
          </cell>
          <cell r="C917">
            <v>149</v>
          </cell>
        </row>
        <row r="918">
          <cell r="A918">
            <v>2130303</v>
          </cell>
          <cell r="B918" t="str">
            <v>    机关服务</v>
          </cell>
          <cell r="C918">
            <v>0</v>
          </cell>
        </row>
        <row r="919">
          <cell r="A919">
            <v>2130304</v>
          </cell>
          <cell r="B919" t="str">
            <v>    水利行业业务管理</v>
          </cell>
          <cell r="C919">
            <v>53</v>
          </cell>
        </row>
        <row r="920">
          <cell r="A920">
            <v>2130305</v>
          </cell>
          <cell r="B920" t="str">
            <v>    水利工程建设</v>
          </cell>
          <cell r="C920">
            <v>26450</v>
          </cell>
        </row>
        <row r="921">
          <cell r="A921">
            <v>2130306</v>
          </cell>
          <cell r="B921" t="str">
            <v>    水利工程运行与维护</v>
          </cell>
          <cell r="C921">
            <v>88</v>
          </cell>
        </row>
        <row r="922">
          <cell r="A922">
            <v>2130307</v>
          </cell>
          <cell r="B922" t="str">
            <v>    长江黄河等流域管理</v>
          </cell>
          <cell r="C922">
            <v>0</v>
          </cell>
        </row>
        <row r="923">
          <cell r="A923">
            <v>2130308</v>
          </cell>
          <cell r="B923" t="str">
            <v>    水利前期工作</v>
          </cell>
          <cell r="C923">
            <v>9</v>
          </cell>
        </row>
        <row r="924">
          <cell r="A924">
            <v>2130309</v>
          </cell>
          <cell r="B924" t="str">
            <v>    水利执法监督</v>
          </cell>
          <cell r="C924">
            <v>0</v>
          </cell>
        </row>
        <row r="925">
          <cell r="A925">
            <v>2130310</v>
          </cell>
          <cell r="B925" t="str">
            <v>    水土保持</v>
          </cell>
          <cell r="C925">
            <v>230</v>
          </cell>
        </row>
        <row r="926">
          <cell r="A926">
            <v>2130311</v>
          </cell>
          <cell r="B926" t="str">
            <v>    水资源节约管理与保护</v>
          </cell>
          <cell r="C926">
            <v>80</v>
          </cell>
        </row>
        <row r="927">
          <cell r="A927">
            <v>2130312</v>
          </cell>
          <cell r="B927" t="str">
            <v>    水质监测</v>
          </cell>
          <cell r="C927">
            <v>7</v>
          </cell>
        </row>
        <row r="928">
          <cell r="A928">
            <v>2130313</v>
          </cell>
          <cell r="B928" t="str">
            <v>    水文测报</v>
          </cell>
          <cell r="C928">
            <v>0</v>
          </cell>
        </row>
        <row r="929">
          <cell r="A929">
            <v>2130314</v>
          </cell>
          <cell r="B929" t="str">
            <v>    防汛</v>
          </cell>
          <cell r="C929">
            <v>1985</v>
          </cell>
        </row>
        <row r="930">
          <cell r="A930">
            <v>2130315</v>
          </cell>
          <cell r="B930" t="str">
            <v>    抗旱</v>
          </cell>
          <cell r="C930">
            <v>4</v>
          </cell>
        </row>
        <row r="931">
          <cell r="A931">
            <v>2130316</v>
          </cell>
          <cell r="B931" t="str">
            <v>    农村水利</v>
          </cell>
          <cell r="C931">
            <v>108</v>
          </cell>
        </row>
        <row r="932">
          <cell r="A932">
            <v>2130317</v>
          </cell>
          <cell r="B932" t="str">
            <v>    水利技术推广</v>
          </cell>
          <cell r="C932">
            <v>19</v>
          </cell>
        </row>
        <row r="933">
          <cell r="A933">
            <v>2130318</v>
          </cell>
          <cell r="B933" t="str">
            <v>    国际河流治理与管理</v>
          </cell>
          <cell r="C933">
            <v>0</v>
          </cell>
        </row>
        <row r="934">
          <cell r="A934">
            <v>2130319</v>
          </cell>
          <cell r="B934" t="str">
            <v>    江河湖库水系综合整治</v>
          </cell>
          <cell r="C934">
            <v>0</v>
          </cell>
        </row>
        <row r="935">
          <cell r="A935">
            <v>2130321</v>
          </cell>
          <cell r="B935" t="str">
            <v>    大中型水库移民后期扶持专项支出</v>
          </cell>
          <cell r="C935">
            <v>19</v>
          </cell>
        </row>
        <row r="936">
          <cell r="A936">
            <v>2130322</v>
          </cell>
          <cell r="B936" t="str">
            <v>    水利安全监督</v>
          </cell>
          <cell r="C936">
            <v>0</v>
          </cell>
        </row>
        <row r="937">
          <cell r="A937">
            <v>2130333</v>
          </cell>
          <cell r="B937" t="str">
            <v>    信息管理</v>
          </cell>
          <cell r="C937">
            <v>14</v>
          </cell>
        </row>
        <row r="938">
          <cell r="A938">
            <v>2130334</v>
          </cell>
          <cell r="B938" t="str">
            <v>    水利建设征地及移民支出</v>
          </cell>
          <cell r="C938">
            <v>17</v>
          </cell>
        </row>
        <row r="939">
          <cell r="A939">
            <v>2130335</v>
          </cell>
          <cell r="B939" t="str">
            <v>    农村供水</v>
          </cell>
          <cell r="C939">
            <v>32</v>
          </cell>
        </row>
        <row r="940">
          <cell r="A940">
            <v>2130336</v>
          </cell>
          <cell r="B940" t="str">
            <v>    南水北调工程建设</v>
          </cell>
          <cell r="C940">
            <v>0</v>
          </cell>
        </row>
        <row r="941">
          <cell r="A941">
            <v>2130337</v>
          </cell>
          <cell r="B941" t="str">
            <v>    南水北调工程管理</v>
          </cell>
          <cell r="C941">
            <v>0</v>
          </cell>
        </row>
        <row r="942">
          <cell r="A942">
            <v>2130399</v>
          </cell>
          <cell r="B942" t="str">
            <v>    其他水利支出</v>
          </cell>
          <cell r="C942">
            <v>751</v>
          </cell>
        </row>
        <row r="943">
          <cell r="A943">
            <v>21305</v>
          </cell>
          <cell r="B943" t="str">
            <v>  巩固脱贫攻坚成果衔接乡村振兴</v>
          </cell>
          <cell r="C943">
            <v>11853</v>
          </cell>
        </row>
        <row r="944">
          <cell r="A944">
            <v>2130501</v>
          </cell>
          <cell r="B944" t="str">
            <v>    行政运行</v>
          </cell>
          <cell r="C944">
            <v>253</v>
          </cell>
        </row>
        <row r="945">
          <cell r="A945">
            <v>2130502</v>
          </cell>
          <cell r="B945" t="str">
            <v>    一般行政管理事务</v>
          </cell>
          <cell r="C945">
            <v>65</v>
          </cell>
        </row>
        <row r="946">
          <cell r="A946">
            <v>2130503</v>
          </cell>
          <cell r="B946" t="str">
            <v>    机关服务</v>
          </cell>
          <cell r="C946">
            <v>0</v>
          </cell>
        </row>
        <row r="947">
          <cell r="A947">
            <v>2130504</v>
          </cell>
          <cell r="B947" t="str">
            <v>    农村基础设施建设</v>
          </cell>
          <cell r="C947">
            <v>2880</v>
          </cell>
        </row>
        <row r="948">
          <cell r="A948">
            <v>2130505</v>
          </cell>
          <cell r="B948" t="str">
            <v>    生产发展</v>
          </cell>
          <cell r="C948">
            <v>924</v>
          </cell>
        </row>
        <row r="949">
          <cell r="A949">
            <v>2130506</v>
          </cell>
          <cell r="B949" t="str">
            <v>    社会发展</v>
          </cell>
          <cell r="C949">
            <v>0</v>
          </cell>
        </row>
        <row r="950">
          <cell r="A950">
            <v>2130507</v>
          </cell>
          <cell r="B950" t="str">
            <v>    贷款奖补和贴息</v>
          </cell>
          <cell r="C950">
            <v>171</v>
          </cell>
        </row>
        <row r="951">
          <cell r="A951">
            <v>2130508</v>
          </cell>
          <cell r="B951" t="str">
            <v>    “三西”农业建设专项补助</v>
          </cell>
          <cell r="C951">
            <v>0</v>
          </cell>
        </row>
        <row r="952">
          <cell r="A952">
            <v>2130550</v>
          </cell>
          <cell r="B952" t="str">
            <v>    事业运行</v>
          </cell>
          <cell r="C952">
            <v>0</v>
          </cell>
        </row>
        <row r="953">
          <cell r="A953">
            <v>2130599</v>
          </cell>
          <cell r="B953" t="str">
            <v>    其他巩固脱贫攻坚成果衔接乡村振兴支出</v>
          </cell>
          <cell r="C953">
            <v>7560</v>
          </cell>
        </row>
        <row r="954">
          <cell r="A954">
            <v>21307</v>
          </cell>
          <cell r="B954" t="str">
            <v>  农村综合改革</v>
          </cell>
          <cell r="C954">
            <v>2279</v>
          </cell>
        </row>
        <row r="955">
          <cell r="A955">
            <v>2130701</v>
          </cell>
          <cell r="B955" t="str">
            <v>    对村级公益事业建设的补助</v>
          </cell>
          <cell r="C955">
            <v>4</v>
          </cell>
        </row>
        <row r="956">
          <cell r="A956">
            <v>2130704</v>
          </cell>
          <cell r="B956" t="str">
            <v>    国有农场办社会职能改革补助</v>
          </cell>
          <cell r="C956">
            <v>0</v>
          </cell>
        </row>
        <row r="957">
          <cell r="A957">
            <v>2130705</v>
          </cell>
          <cell r="B957" t="str">
            <v>    对村民委员会和村党支部的补助</v>
          </cell>
          <cell r="C957">
            <v>1840</v>
          </cell>
        </row>
        <row r="958">
          <cell r="A958">
            <v>2130706</v>
          </cell>
          <cell r="B958" t="str">
            <v>    对村集体经济组织的补助</v>
          </cell>
          <cell r="C958">
            <v>0</v>
          </cell>
        </row>
        <row r="959">
          <cell r="A959">
            <v>2130707</v>
          </cell>
          <cell r="B959" t="str">
            <v>    农村综合改革示范试点补助</v>
          </cell>
          <cell r="C959">
            <v>0</v>
          </cell>
        </row>
        <row r="960">
          <cell r="A960">
            <v>2130799</v>
          </cell>
          <cell r="B960" t="str">
            <v>    其他农村综合改革支出</v>
          </cell>
          <cell r="C960">
            <v>435</v>
          </cell>
        </row>
        <row r="961">
          <cell r="A961">
            <v>21308</v>
          </cell>
          <cell r="B961" t="str">
            <v>  普惠金融发展支出</v>
          </cell>
          <cell r="C961">
            <v>2919</v>
          </cell>
        </row>
        <row r="962">
          <cell r="A962">
            <v>2130801</v>
          </cell>
          <cell r="B962" t="str">
            <v>    支持农村金融机构</v>
          </cell>
          <cell r="C962">
            <v>0</v>
          </cell>
        </row>
        <row r="963">
          <cell r="A963">
            <v>2130803</v>
          </cell>
          <cell r="B963" t="str">
            <v>    农业保险保费补贴</v>
          </cell>
          <cell r="C963">
            <v>1917</v>
          </cell>
        </row>
        <row r="964">
          <cell r="A964">
            <v>2130804</v>
          </cell>
          <cell r="B964" t="str">
            <v>    创业担保贷款贴息及奖补</v>
          </cell>
          <cell r="C964">
            <v>952</v>
          </cell>
        </row>
        <row r="965">
          <cell r="A965">
            <v>2130805</v>
          </cell>
          <cell r="B965" t="str">
            <v>    补充创业担保贷款基金</v>
          </cell>
          <cell r="C965">
            <v>50</v>
          </cell>
        </row>
        <row r="966">
          <cell r="A966">
            <v>2130899</v>
          </cell>
          <cell r="B966" t="str">
            <v>    其他普惠金融发展支出</v>
          </cell>
          <cell r="C966">
            <v>0</v>
          </cell>
        </row>
        <row r="967">
          <cell r="A967">
            <v>21309</v>
          </cell>
          <cell r="B967" t="str">
            <v>  目标价格补贴</v>
          </cell>
          <cell r="C967">
            <v>208</v>
          </cell>
        </row>
        <row r="968">
          <cell r="A968">
            <v>2130901</v>
          </cell>
          <cell r="B968" t="str">
            <v>    棉花目标价格补贴</v>
          </cell>
        </row>
        <row r="969">
          <cell r="A969">
            <v>2130999</v>
          </cell>
          <cell r="B969" t="str">
            <v>    其他目标价格补贴</v>
          </cell>
          <cell r="C969">
            <v>208</v>
          </cell>
        </row>
        <row r="970">
          <cell r="A970">
            <v>21399</v>
          </cell>
          <cell r="B970" t="str">
            <v>  其他农林水支出(款)</v>
          </cell>
          <cell r="C970">
            <v>61</v>
          </cell>
        </row>
        <row r="971">
          <cell r="A971">
            <v>2139901</v>
          </cell>
          <cell r="B971" t="str">
            <v>    化解其他公益性乡村债务支出</v>
          </cell>
        </row>
        <row r="972">
          <cell r="A972">
            <v>2139999</v>
          </cell>
          <cell r="B972" t="str">
            <v>    其他农林水支出(项)</v>
          </cell>
          <cell r="C972">
            <v>61</v>
          </cell>
        </row>
        <row r="973">
          <cell r="A973">
            <v>214</v>
          </cell>
          <cell r="B973" t="str">
            <v>交通运输支出</v>
          </cell>
          <cell r="C973">
            <v>5556</v>
          </cell>
        </row>
        <row r="974">
          <cell r="A974">
            <v>21401</v>
          </cell>
          <cell r="B974" t="str">
            <v>  公路水路运输</v>
          </cell>
          <cell r="C974">
            <v>5286</v>
          </cell>
        </row>
        <row r="975">
          <cell r="A975">
            <v>2140101</v>
          </cell>
          <cell r="B975" t="str">
            <v>    行政运行</v>
          </cell>
          <cell r="C975">
            <v>730</v>
          </cell>
        </row>
        <row r="976">
          <cell r="A976">
            <v>2140102</v>
          </cell>
          <cell r="B976" t="str">
            <v>    一般行政管理事务</v>
          </cell>
          <cell r="C976">
            <v>260</v>
          </cell>
        </row>
        <row r="977">
          <cell r="A977">
            <v>2140103</v>
          </cell>
          <cell r="B977" t="str">
            <v>    机关服务</v>
          </cell>
          <cell r="C977">
            <v>0</v>
          </cell>
        </row>
        <row r="978">
          <cell r="A978">
            <v>2140104</v>
          </cell>
          <cell r="B978" t="str">
            <v>    公路建设</v>
          </cell>
          <cell r="C978">
            <v>3406</v>
          </cell>
        </row>
        <row r="979">
          <cell r="A979">
            <v>2140106</v>
          </cell>
          <cell r="B979" t="str">
            <v>    公路养护</v>
          </cell>
          <cell r="C979">
            <v>281</v>
          </cell>
        </row>
        <row r="980">
          <cell r="A980">
            <v>2140109</v>
          </cell>
          <cell r="B980" t="str">
            <v>    交通运输信息化建设</v>
          </cell>
          <cell r="C980">
            <v>167</v>
          </cell>
        </row>
        <row r="981">
          <cell r="A981">
            <v>2140110</v>
          </cell>
          <cell r="B981" t="str">
            <v>    公路和运输安全</v>
          </cell>
          <cell r="C981">
            <v>101</v>
          </cell>
        </row>
        <row r="982">
          <cell r="A982">
            <v>2140112</v>
          </cell>
          <cell r="B982" t="str">
            <v>    公路运输管理</v>
          </cell>
          <cell r="C982">
            <v>0</v>
          </cell>
        </row>
        <row r="983">
          <cell r="A983">
            <v>2140114</v>
          </cell>
          <cell r="B983" t="str">
            <v>    公路和运输技术标准化建设</v>
          </cell>
          <cell r="C983">
            <v>0</v>
          </cell>
        </row>
        <row r="984">
          <cell r="A984">
            <v>2140122</v>
          </cell>
          <cell r="B984" t="str">
            <v>    水运建设</v>
          </cell>
          <cell r="C984">
            <v>0</v>
          </cell>
        </row>
        <row r="985">
          <cell r="A985">
            <v>2140123</v>
          </cell>
          <cell r="B985" t="str">
            <v>    航道维护</v>
          </cell>
          <cell r="C985">
            <v>0</v>
          </cell>
        </row>
        <row r="986">
          <cell r="A986">
            <v>2140127</v>
          </cell>
          <cell r="B986" t="str">
            <v>    船舶检验</v>
          </cell>
          <cell r="C986">
            <v>0</v>
          </cell>
        </row>
        <row r="987">
          <cell r="A987">
            <v>2140128</v>
          </cell>
          <cell r="B987" t="str">
            <v>    救助打捞</v>
          </cell>
          <cell r="C987">
            <v>0</v>
          </cell>
        </row>
        <row r="988">
          <cell r="A988">
            <v>2140129</v>
          </cell>
          <cell r="B988" t="str">
            <v>    内河运输</v>
          </cell>
          <cell r="C988">
            <v>0</v>
          </cell>
        </row>
        <row r="989">
          <cell r="A989">
            <v>2140130</v>
          </cell>
          <cell r="B989" t="str">
            <v>    远洋运输</v>
          </cell>
          <cell r="C989">
            <v>0</v>
          </cell>
        </row>
        <row r="990">
          <cell r="A990">
            <v>2140131</v>
          </cell>
          <cell r="B990" t="str">
            <v>    海事管理</v>
          </cell>
          <cell r="C990">
            <v>0</v>
          </cell>
        </row>
        <row r="991">
          <cell r="A991">
            <v>2140133</v>
          </cell>
          <cell r="B991" t="str">
            <v>    航标事业发展支出</v>
          </cell>
          <cell r="C991">
            <v>0</v>
          </cell>
        </row>
        <row r="992">
          <cell r="A992">
            <v>2140136</v>
          </cell>
          <cell r="B992" t="str">
            <v>    水路运输管理支出</v>
          </cell>
          <cell r="C992">
            <v>0</v>
          </cell>
        </row>
        <row r="993">
          <cell r="A993">
            <v>2140138</v>
          </cell>
          <cell r="B993" t="str">
            <v>    口岸建设</v>
          </cell>
          <cell r="C993">
            <v>0</v>
          </cell>
        </row>
        <row r="994">
          <cell r="A994">
            <v>2140199</v>
          </cell>
          <cell r="B994" t="str">
            <v>    其他公路水路运输支出</v>
          </cell>
          <cell r="C994">
            <v>341</v>
          </cell>
        </row>
        <row r="995">
          <cell r="A995">
            <v>21402</v>
          </cell>
          <cell r="B995" t="str">
            <v>  铁路运输</v>
          </cell>
          <cell r="C995">
            <v>0</v>
          </cell>
        </row>
        <row r="996">
          <cell r="A996">
            <v>2140201</v>
          </cell>
          <cell r="B996" t="str">
            <v>    行政运行</v>
          </cell>
        </row>
        <row r="997">
          <cell r="A997">
            <v>2140202</v>
          </cell>
          <cell r="B997" t="str">
            <v>    一般行政管理事务</v>
          </cell>
        </row>
        <row r="998">
          <cell r="A998">
            <v>2140203</v>
          </cell>
          <cell r="B998" t="str">
            <v>    机关服务</v>
          </cell>
        </row>
        <row r="999">
          <cell r="A999">
            <v>2140204</v>
          </cell>
          <cell r="B999" t="str">
            <v>    铁路路网建设</v>
          </cell>
        </row>
        <row r="1000">
          <cell r="A1000">
            <v>2140205</v>
          </cell>
          <cell r="B1000" t="str">
            <v>    铁路还贷专项</v>
          </cell>
        </row>
        <row r="1001">
          <cell r="A1001">
            <v>2140206</v>
          </cell>
          <cell r="B1001" t="str">
            <v>    铁路安全</v>
          </cell>
        </row>
        <row r="1002">
          <cell r="A1002">
            <v>2140207</v>
          </cell>
          <cell r="B1002" t="str">
            <v>    铁路专项运输</v>
          </cell>
        </row>
        <row r="1003">
          <cell r="A1003">
            <v>2140208</v>
          </cell>
          <cell r="B1003" t="str">
            <v>    行业监管</v>
          </cell>
        </row>
        <row r="1004">
          <cell r="A1004">
            <v>2140299</v>
          </cell>
          <cell r="B1004" t="str">
            <v>    其他铁路运输支出</v>
          </cell>
        </row>
        <row r="1005">
          <cell r="A1005">
            <v>21403</v>
          </cell>
          <cell r="B1005" t="str">
            <v>  民用航空运输</v>
          </cell>
          <cell r="C1005">
            <v>0</v>
          </cell>
        </row>
        <row r="1006">
          <cell r="A1006">
            <v>2140301</v>
          </cell>
          <cell r="B1006" t="str">
            <v>    行政运行</v>
          </cell>
        </row>
        <row r="1007">
          <cell r="A1007">
            <v>2140302</v>
          </cell>
          <cell r="B1007" t="str">
            <v>    一般行政管理事务</v>
          </cell>
        </row>
        <row r="1008">
          <cell r="A1008">
            <v>2140303</v>
          </cell>
          <cell r="B1008" t="str">
            <v>    机关服务</v>
          </cell>
        </row>
        <row r="1009">
          <cell r="A1009">
            <v>2140304</v>
          </cell>
          <cell r="B1009" t="str">
            <v>    机场建设</v>
          </cell>
        </row>
        <row r="1010">
          <cell r="A1010">
            <v>2140305</v>
          </cell>
          <cell r="B1010" t="str">
            <v>    空管系统建设</v>
          </cell>
        </row>
        <row r="1011">
          <cell r="A1011">
            <v>2140306</v>
          </cell>
          <cell r="B1011" t="str">
            <v>    民航还贷专项支出</v>
          </cell>
        </row>
        <row r="1012">
          <cell r="A1012">
            <v>2140307</v>
          </cell>
          <cell r="B1012" t="str">
            <v>    民用航空安全</v>
          </cell>
        </row>
        <row r="1013">
          <cell r="A1013">
            <v>2140308</v>
          </cell>
          <cell r="B1013" t="str">
            <v>    民航专项运输</v>
          </cell>
        </row>
        <row r="1014">
          <cell r="A1014">
            <v>2140399</v>
          </cell>
          <cell r="B1014" t="str">
            <v>    其他民用航空运输支出</v>
          </cell>
        </row>
        <row r="1015">
          <cell r="A1015">
            <v>21405</v>
          </cell>
          <cell r="B1015" t="str">
            <v>  邮政业支出</v>
          </cell>
          <cell r="C1015">
            <v>0</v>
          </cell>
        </row>
        <row r="1016">
          <cell r="A1016">
            <v>2140501</v>
          </cell>
          <cell r="B1016" t="str">
            <v>    行政运行</v>
          </cell>
        </row>
        <row r="1017">
          <cell r="A1017">
            <v>2140502</v>
          </cell>
          <cell r="B1017" t="str">
            <v>    一般行政管理事务</v>
          </cell>
        </row>
        <row r="1018">
          <cell r="A1018">
            <v>2140503</v>
          </cell>
          <cell r="B1018" t="str">
            <v>    机关服务</v>
          </cell>
        </row>
        <row r="1019">
          <cell r="A1019">
            <v>2140504</v>
          </cell>
          <cell r="B1019" t="str">
            <v>    行业监管</v>
          </cell>
        </row>
        <row r="1020">
          <cell r="A1020">
            <v>2140505</v>
          </cell>
          <cell r="B1020" t="str">
            <v>    邮政普遍服务与特殊服务</v>
          </cell>
        </row>
        <row r="1021">
          <cell r="A1021">
            <v>2140599</v>
          </cell>
          <cell r="B1021" t="str">
            <v>    其他邮政业支出</v>
          </cell>
        </row>
        <row r="1022">
          <cell r="A1022">
            <v>21499</v>
          </cell>
          <cell r="B1022" t="str">
            <v>  其他交通运输支出(款)</v>
          </cell>
          <cell r="C1022">
            <v>270</v>
          </cell>
        </row>
        <row r="1023">
          <cell r="A1023">
            <v>2149901</v>
          </cell>
          <cell r="B1023" t="str">
            <v>    公共交通运营补助</v>
          </cell>
          <cell r="C1023">
            <v>270</v>
          </cell>
        </row>
        <row r="1024">
          <cell r="A1024">
            <v>2149999</v>
          </cell>
          <cell r="B1024" t="str">
            <v>    其他交通运输支出(项)</v>
          </cell>
        </row>
        <row r="1025">
          <cell r="A1025">
            <v>215</v>
          </cell>
          <cell r="B1025" t="str">
            <v>资源勘探工业信息等支出</v>
          </cell>
          <cell r="C1025">
            <v>4498</v>
          </cell>
        </row>
        <row r="1026">
          <cell r="A1026">
            <v>21501</v>
          </cell>
          <cell r="B1026" t="str">
            <v>  资源勘探开发</v>
          </cell>
          <cell r="C1026">
            <v>282</v>
          </cell>
        </row>
        <row r="1027">
          <cell r="A1027">
            <v>2150101</v>
          </cell>
          <cell r="B1027" t="str">
            <v>    行政运行</v>
          </cell>
          <cell r="C1027">
            <v>81</v>
          </cell>
        </row>
        <row r="1028">
          <cell r="A1028">
            <v>2150102</v>
          </cell>
          <cell r="B1028" t="str">
            <v>    一般行政管理事务</v>
          </cell>
          <cell r="C1028">
            <v>201</v>
          </cell>
        </row>
        <row r="1029">
          <cell r="A1029">
            <v>2150103</v>
          </cell>
          <cell r="B1029" t="str">
            <v>    机关服务</v>
          </cell>
          <cell r="C1029">
            <v>0</v>
          </cell>
        </row>
        <row r="1030">
          <cell r="A1030">
            <v>2150104</v>
          </cell>
          <cell r="B1030" t="str">
            <v>    煤炭勘探开采和洗选</v>
          </cell>
          <cell r="C1030">
            <v>0</v>
          </cell>
        </row>
        <row r="1031">
          <cell r="A1031">
            <v>2150105</v>
          </cell>
          <cell r="B1031" t="str">
            <v>    石油和天然气勘探开采</v>
          </cell>
          <cell r="C1031">
            <v>0</v>
          </cell>
        </row>
        <row r="1032">
          <cell r="A1032">
            <v>2150106</v>
          </cell>
          <cell r="B1032" t="str">
            <v>    黑色金属矿勘探和采选</v>
          </cell>
          <cell r="C1032">
            <v>0</v>
          </cell>
        </row>
        <row r="1033">
          <cell r="A1033">
            <v>2150107</v>
          </cell>
          <cell r="B1033" t="str">
            <v>    有色金属矿勘探和采选</v>
          </cell>
          <cell r="C1033">
            <v>0</v>
          </cell>
        </row>
        <row r="1034">
          <cell r="A1034">
            <v>2150108</v>
          </cell>
          <cell r="B1034" t="str">
            <v>    非金属矿勘探和采选</v>
          </cell>
          <cell r="C1034">
            <v>0</v>
          </cell>
        </row>
        <row r="1035">
          <cell r="A1035">
            <v>2150199</v>
          </cell>
          <cell r="B1035" t="str">
            <v>    其他资源勘探业支出</v>
          </cell>
          <cell r="C1035">
            <v>0</v>
          </cell>
        </row>
        <row r="1036">
          <cell r="A1036">
            <v>21502</v>
          </cell>
          <cell r="B1036" t="str">
            <v>  制造业</v>
          </cell>
          <cell r="C1036">
            <v>349</v>
          </cell>
        </row>
        <row r="1037">
          <cell r="A1037">
            <v>2150201</v>
          </cell>
          <cell r="B1037" t="str">
            <v>    行政运行</v>
          </cell>
        </row>
        <row r="1038">
          <cell r="A1038">
            <v>2150202</v>
          </cell>
          <cell r="B1038" t="str">
            <v>    一般行政管理事务</v>
          </cell>
        </row>
        <row r="1039">
          <cell r="A1039">
            <v>2150203</v>
          </cell>
          <cell r="B1039" t="str">
            <v>    机关服务</v>
          </cell>
        </row>
        <row r="1040">
          <cell r="A1040">
            <v>2150204</v>
          </cell>
          <cell r="B1040" t="str">
            <v>    纺织业</v>
          </cell>
        </row>
        <row r="1041">
          <cell r="A1041">
            <v>2150205</v>
          </cell>
          <cell r="B1041" t="str">
            <v>    医药制造业</v>
          </cell>
        </row>
        <row r="1042">
          <cell r="A1042">
            <v>2150206</v>
          </cell>
          <cell r="B1042" t="str">
            <v>    非金属矿物制品业</v>
          </cell>
        </row>
        <row r="1043">
          <cell r="A1043">
            <v>2150207</v>
          </cell>
          <cell r="B1043" t="str">
            <v>    通信设备、计算机及其他电子设备制造业</v>
          </cell>
        </row>
        <row r="1044">
          <cell r="A1044">
            <v>2150208</v>
          </cell>
          <cell r="B1044" t="str">
            <v>    交通运输设备制造业</v>
          </cell>
        </row>
        <row r="1045">
          <cell r="A1045">
            <v>2150209</v>
          </cell>
          <cell r="B1045" t="str">
            <v>    电气机械及器材制造业</v>
          </cell>
        </row>
        <row r="1046">
          <cell r="A1046">
            <v>2150210</v>
          </cell>
          <cell r="B1046" t="str">
            <v>    工艺品及其他制造业</v>
          </cell>
        </row>
        <row r="1047">
          <cell r="A1047">
            <v>2150212</v>
          </cell>
          <cell r="B1047" t="str">
            <v>    石油加工、炼焦及核燃料加工业</v>
          </cell>
        </row>
        <row r="1048">
          <cell r="A1048">
            <v>2150213</v>
          </cell>
          <cell r="B1048" t="str">
            <v>    化学原料及化学制品制造业</v>
          </cell>
        </row>
        <row r="1049">
          <cell r="A1049">
            <v>2150214</v>
          </cell>
          <cell r="B1049" t="str">
            <v>    黑色金属冶炼及压延加工业</v>
          </cell>
        </row>
        <row r="1050">
          <cell r="A1050">
            <v>2150215</v>
          </cell>
          <cell r="B1050" t="str">
            <v>    有色金属冶炼及压延加工业</v>
          </cell>
          <cell r="C1050">
            <v>300</v>
          </cell>
        </row>
        <row r="1051">
          <cell r="A1051">
            <v>2150299</v>
          </cell>
          <cell r="B1051" t="str">
            <v>    其他制造业支出</v>
          </cell>
          <cell r="C1051">
            <v>49</v>
          </cell>
        </row>
        <row r="1052">
          <cell r="A1052">
            <v>21503</v>
          </cell>
          <cell r="B1052" t="str">
            <v>  建筑业</v>
          </cell>
          <cell r="C1052">
            <v>0</v>
          </cell>
        </row>
        <row r="1053">
          <cell r="A1053">
            <v>2150301</v>
          </cell>
          <cell r="B1053" t="str">
            <v>    行政运行</v>
          </cell>
        </row>
        <row r="1054">
          <cell r="A1054">
            <v>2150302</v>
          </cell>
          <cell r="B1054" t="str">
            <v>    一般行政管理事务</v>
          </cell>
        </row>
        <row r="1055">
          <cell r="A1055">
            <v>2150303</v>
          </cell>
          <cell r="B1055" t="str">
            <v>    机关服务</v>
          </cell>
        </row>
        <row r="1056">
          <cell r="A1056">
            <v>2150399</v>
          </cell>
          <cell r="B1056" t="str">
            <v>    其他建筑业支出</v>
          </cell>
        </row>
        <row r="1057">
          <cell r="A1057">
            <v>21505</v>
          </cell>
          <cell r="B1057" t="str">
            <v>  工业和信息产业监管</v>
          </cell>
          <cell r="C1057">
            <v>1394</v>
          </cell>
        </row>
        <row r="1058">
          <cell r="A1058">
            <v>2150501</v>
          </cell>
          <cell r="B1058" t="str">
            <v>    行政运行</v>
          </cell>
          <cell r="C1058">
            <v>468</v>
          </cell>
        </row>
        <row r="1059">
          <cell r="A1059">
            <v>2150502</v>
          </cell>
          <cell r="B1059" t="str">
            <v>    一般行政管理事务</v>
          </cell>
          <cell r="C1059">
            <v>10</v>
          </cell>
        </row>
        <row r="1060">
          <cell r="A1060">
            <v>2150503</v>
          </cell>
          <cell r="B1060" t="str">
            <v>    机关服务</v>
          </cell>
          <cell r="C1060">
            <v>0</v>
          </cell>
        </row>
        <row r="1061">
          <cell r="A1061">
            <v>2150505</v>
          </cell>
          <cell r="B1061" t="str">
            <v>    战备应急</v>
          </cell>
          <cell r="C1061">
            <v>0</v>
          </cell>
        </row>
        <row r="1062">
          <cell r="A1062">
            <v>2150507</v>
          </cell>
          <cell r="B1062" t="str">
            <v>    专用通信</v>
          </cell>
          <cell r="C1062">
            <v>0</v>
          </cell>
        </row>
        <row r="1063">
          <cell r="A1063">
            <v>2150508</v>
          </cell>
          <cell r="B1063" t="str">
            <v>    无线电及信息通信监管</v>
          </cell>
          <cell r="C1063">
            <v>0</v>
          </cell>
        </row>
        <row r="1064">
          <cell r="A1064">
            <v>2150516</v>
          </cell>
          <cell r="B1064" t="str">
            <v>    工程建设及运行维护</v>
          </cell>
          <cell r="C1064">
            <v>0</v>
          </cell>
        </row>
        <row r="1065">
          <cell r="A1065">
            <v>2150517</v>
          </cell>
          <cell r="B1065" t="str">
            <v>    产业发展</v>
          </cell>
          <cell r="C1065">
            <v>916</v>
          </cell>
        </row>
        <row r="1066">
          <cell r="A1066">
            <v>2150550</v>
          </cell>
          <cell r="B1066" t="str">
            <v>    事业运行</v>
          </cell>
          <cell r="C1066">
            <v>0</v>
          </cell>
        </row>
        <row r="1067">
          <cell r="A1067">
            <v>2150599</v>
          </cell>
          <cell r="B1067" t="str">
            <v>    其他工业和信息产业监管支出</v>
          </cell>
          <cell r="C1067">
            <v>0</v>
          </cell>
        </row>
        <row r="1068">
          <cell r="A1068">
            <v>21507</v>
          </cell>
          <cell r="B1068" t="str">
            <v>  国有资产监管</v>
          </cell>
          <cell r="C1068">
            <v>0</v>
          </cell>
        </row>
        <row r="1069">
          <cell r="A1069">
            <v>2150701</v>
          </cell>
          <cell r="B1069" t="str">
            <v>    行政运行</v>
          </cell>
        </row>
        <row r="1070">
          <cell r="A1070">
            <v>2150702</v>
          </cell>
          <cell r="B1070" t="str">
            <v>    一般行政管理事务</v>
          </cell>
        </row>
        <row r="1071">
          <cell r="A1071">
            <v>2150703</v>
          </cell>
          <cell r="B1071" t="str">
            <v>    机关服务</v>
          </cell>
        </row>
        <row r="1072">
          <cell r="A1072">
            <v>2150704</v>
          </cell>
          <cell r="B1072" t="str">
            <v>    国有企业监事会专项</v>
          </cell>
        </row>
        <row r="1073">
          <cell r="A1073">
            <v>2150705</v>
          </cell>
          <cell r="B1073" t="str">
            <v>    中央企业专项管理</v>
          </cell>
        </row>
        <row r="1074">
          <cell r="A1074">
            <v>2150799</v>
          </cell>
          <cell r="B1074" t="str">
            <v>    其他国有资产监管支出</v>
          </cell>
        </row>
        <row r="1075">
          <cell r="A1075">
            <v>21508</v>
          </cell>
          <cell r="B1075" t="str">
            <v>  支持中小企业发展和管理支出</v>
          </cell>
          <cell r="C1075">
            <v>1873</v>
          </cell>
        </row>
        <row r="1076">
          <cell r="A1076">
            <v>2150801</v>
          </cell>
          <cell r="B1076" t="str">
            <v>    行政运行</v>
          </cell>
          <cell r="C1076">
            <v>0</v>
          </cell>
        </row>
        <row r="1077">
          <cell r="A1077">
            <v>2150802</v>
          </cell>
          <cell r="B1077" t="str">
            <v>    一般行政管理事务</v>
          </cell>
          <cell r="C1077">
            <v>0</v>
          </cell>
        </row>
        <row r="1078">
          <cell r="A1078">
            <v>2150803</v>
          </cell>
          <cell r="B1078" t="str">
            <v>    机关服务</v>
          </cell>
          <cell r="C1078">
            <v>0</v>
          </cell>
        </row>
        <row r="1079">
          <cell r="A1079">
            <v>2150804</v>
          </cell>
          <cell r="B1079" t="str">
            <v>    科技型中小企业技术创新基金</v>
          </cell>
          <cell r="C1079">
            <v>0</v>
          </cell>
        </row>
        <row r="1080">
          <cell r="A1080">
            <v>2150805</v>
          </cell>
          <cell r="B1080" t="str">
            <v>    中小企业发展专项</v>
          </cell>
          <cell r="C1080">
            <v>1655</v>
          </cell>
        </row>
        <row r="1081">
          <cell r="A1081">
            <v>2150806</v>
          </cell>
          <cell r="B1081" t="str">
            <v>    减免房租补贴</v>
          </cell>
          <cell r="C1081">
            <v>0</v>
          </cell>
        </row>
        <row r="1082">
          <cell r="A1082">
            <v>2150899</v>
          </cell>
          <cell r="B1082" t="str">
            <v>    其他支持中小企业发展和管理支出</v>
          </cell>
          <cell r="C1082">
            <v>218</v>
          </cell>
        </row>
        <row r="1083">
          <cell r="A1083">
            <v>21599</v>
          </cell>
          <cell r="B1083" t="str">
            <v>  其他资源勘探工业信息等支出(款)</v>
          </cell>
          <cell r="C1083">
            <v>600</v>
          </cell>
        </row>
        <row r="1084">
          <cell r="A1084">
            <v>2159901</v>
          </cell>
          <cell r="B1084" t="str">
            <v>    黄金事务</v>
          </cell>
        </row>
        <row r="1085">
          <cell r="A1085">
            <v>2159904</v>
          </cell>
          <cell r="B1085" t="str">
            <v>    技术改造支出</v>
          </cell>
        </row>
        <row r="1086">
          <cell r="A1086">
            <v>2159905</v>
          </cell>
          <cell r="B1086" t="str">
            <v>    中药材扶持资金支出</v>
          </cell>
        </row>
        <row r="1087">
          <cell r="A1087">
            <v>2159906</v>
          </cell>
          <cell r="B1087" t="str">
            <v>    重点产业振兴和技术改造项目贷款贴息</v>
          </cell>
        </row>
        <row r="1088">
          <cell r="A1088">
            <v>2159999</v>
          </cell>
          <cell r="B1088" t="str">
            <v>    其他资源勘探工业信息等支出(项)</v>
          </cell>
          <cell r="C1088">
            <v>600</v>
          </cell>
        </row>
        <row r="1089">
          <cell r="A1089">
            <v>216</v>
          </cell>
          <cell r="B1089" t="str">
            <v>商业服务业等支出</v>
          </cell>
          <cell r="C1089">
            <v>1789</v>
          </cell>
        </row>
        <row r="1090">
          <cell r="A1090">
            <v>21602</v>
          </cell>
          <cell r="B1090" t="str">
            <v>  商业流通事务</v>
          </cell>
          <cell r="C1090">
            <v>357</v>
          </cell>
        </row>
        <row r="1091">
          <cell r="A1091">
            <v>2160201</v>
          </cell>
          <cell r="B1091" t="str">
            <v>    行政运行</v>
          </cell>
          <cell r="C1091">
            <v>70</v>
          </cell>
        </row>
        <row r="1092">
          <cell r="A1092">
            <v>2160202</v>
          </cell>
          <cell r="B1092" t="str">
            <v>    一般行政管理事务</v>
          </cell>
          <cell r="C1092">
            <v>115</v>
          </cell>
        </row>
        <row r="1093">
          <cell r="A1093">
            <v>2160203</v>
          </cell>
          <cell r="B1093" t="str">
            <v>    机关服务</v>
          </cell>
          <cell r="C1093">
            <v>0</v>
          </cell>
        </row>
        <row r="1094">
          <cell r="A1094">
            <v>2160216</v>
          </cell>
          <cell r="B1094" t="str">
            <v>    食品流通安全补贴</v>
          </cell>
          <cell r="C1094">
            <v>0</v>
          </cell>
        </row>
        <row r="1095">
          <cell r="A1095">
            <v>2160217</v>
          </cell>
          <cell r="B1095" t="str">
            <v>    市场监测及信息管理</v>
          </cell>
          <cell r="C1095">
            <v>0</v>
          </cell>
        </row>
        <row r="1096">
          <cell r="A1096">
            <v>2160218</v>
          </cell>
          <cell r="B1096" t="str">
            <v>    民贸企业补贴</v>
          </cell>
          <cell r="C1096">
            <v>0</v>
          </cell>
        </row>
        <row r="1097">
          <cell r="A1097">
            <v>2160219</v>
          </cell>
          <cell r="B1097" t="str">
            <v>    民贸民品贷款贴息</v>
          </cell>
          <cell r="C1097">
            <v>0</v>
          </cell>
        </row>
        <row r="1098">
          <cell r="A1098">
            <v>2160250</v>
          </cell>
          <cell r="B1098" t="str">
            <v>    事业运行</v>
          </cell>
          <cell r="C1098">
            <v>0</v>
          </cell>
        </row>
        <row r="1099">
          <cell r="A1099">
            <v>2160299</v>
          </cell>
          <cell r="B1099" t="str">
            <v>    其他商业流通事务支出</v>
          </cell>
          <cell r="C1099">
            <v>172</v>
          </cell>
        </row>
        <row r="1100">
          <cell r="A1100">
            <v>21606</v>
          </cell>
          <cell r="B1100" t="str">
            <v>  涉外发展服务支出</v>
          </cell>
          <cell r="C1100">
            <v>691</v>
          </cell>
        </row>
        <row r="1101">
          <cell r="A1101">
            <v>2160601</v>
          </cell>
          <cell r="B1101" t="str">
            <v>    行政运行</v>
          </cell>
          <cell r="C1101">
            <v>38</v>
          </cell>
        </row>
        <row r="1102">
          <cell r="A1102">
            <v>2160602</v>
          </cell>
          <cell r="B1102" t="str">
            <v>    一般行政管理事务</v>
          </cell>
          <cell r="C1102">
            <v>0</v>
          </cell>
        </row>
        <row r="1103">
          <cell r="A1103">
            <v>2160603</v>
          </cell>
          <cell r="B1103" t="str">
            <v>    机关服务</v>
          </cell>
          <cell r="C1103">
            <v>0</v>
          </cell>
        </row>
        <row r="1104">
          <cell r="A1104">
            <v>2160607</v>
          </cell>
          <cell r="B1104" t="str">
            <v>    外商投资环境建设补助资金</v>
          </cell>
          <cell r="C1104">
            <v>0</v>
          </cell>
        </row>
        <row r="1105">
          <cell r="A1105">
            <v>2160699</v>
          </cell>
          <cell r="B1105" t="str">
            <v>    其他涉外发展服务支出</v>
          </cell>
          <cell r="C1105">
            <v>653</v>
          </cell>
        </row>
        <row r="1106">
          <cell r="A1106">
            <v>21699</v>
          </cell>
          <cell r="B1106" t="str">
            <v>  其他商业服务业等支出(款)</v>
          </cell>
          <cell r="C1106">
            <v>741</v>
          </cell>
        </row>
        <row r="1107">
          <cell r="A1107">
            <v>2169901</v>
          </cell>
          <cell r="B1107" t="str">
            <v>    服务业基础设施建设</v>
          </cell>
          <cell r="C1107">
            <v>286</v>
          </cell>
        </row>
        <row r="1108">
          <cell r="A1108">
            <v>2169999</v>
          </cell>
          <cell r="B1108" t="str">
            <v>    其他商业服务业等支出(项)</v>
          </cell>
          <cell r="C1108">
            <v>455</v>
          </cell>
        </row>
        <row r="1109">
          <cell r="A1109">
            <v>217</v>
          </cell>
          <cell r="B1109" t="str">
            <v>金融支出</v>
          </cell>
          <cell r="C1109">
            <v>290</v>
          </cell>
        </row>
        <row r="1110">
          <cell r="A1110">
            <v>21701</v>
          </cell>
          <cell r="B1110" t="str">
            <v>  金融部门行政支出</v>
          </cell>
          <cell r="C1110">
            <v>290</v>
          </cell>
        </row>
        <row r="1111">
          <cell r="A1111">
            <v>2170101</v>
          </cell>
          <cell r="B1111" t="str">
            <v>    行政运行</v>
          </cell>
          <cell r="C1111">
            <v>0</v>
          </cell>
        </row>
        <row r="1112">
          <cell r="A1112">
            <v>2170102</v>
          </cell>
          <cell r="B1112" t="str">
            <v>    一般行政管理事务</v>
          </cell>
          <cell r="C1112">
            <v>32</v>
          </cell>
        </row>
        <row r="1113">
          <cell r="A1113">
            <v>2170103</v>
          </cell>
          <cell r="B1113" t="str">
            <v>    机关服务</v>
          </cell>
          <cell r="C1113">
            <v>0</v>
          </cell>
        </row>
        <row r="1114">
          <cell r="A1114">
            <v>2170104</v>
          </cell>
          <cell r="B1114" t="str">
            <v>    安全防卫</v>
          </cell>
          <cell r="C1114">
            <v>0</v>
          </cell>
        </row>
        <row r="1115">
          <cell r="A1115">
            <v>2170150</v>
          </cell>
          <cell r="B1115" t="str">
            <v>    事业运行</v>
          </cell>
          <cell r="C1115">
            <v>223</v>
          </cell>
        </row>
        <row r="1116">
          <cell r="A1116">
            <v>2170199</v>
          </cell>
          <cell r="B1116" t="str">
            <v>    金融部门其他行政支出</v>
          </cell>
          <cell r="C1116">
            <v>35</v>
          </cell>
        </row>
        <row r="1117">
          <cell r="A1117">
            <v>21702</v>
          </cell>
          <cell r="B1117" t="str">
            <v>  金融部门监管支出</v>
          </cell>
          <cell r="C1117">
            <v>0</v>
          </cell>
        </row>
        <row r="1118">
          <cell r="A1118">
            <v>2170201</v>
          </cell>
          <cell r="B1118" t="str">
            <v>    货币发行</v>
          </cell>
        </row>
        <row r="1119">
          <cell r="A1119">
            <v>2170202</v>
          </cell>
          <cell r="B1119" t="str">
            <v>    金融服务</v>
          </cell>
        </row>
        <row r="1120">
          <cell r="A1120">
            <v>2170203</v>
          </cell>
          <cell r="B1120" t="str">
            <v>    反假币</v>
          </cell>
        </row>
        <row r="1121">
          <cell r="A1121">
            <v>2170204</v>
          </cell>
          <cell r="B1121" t="str">
            <v>    重点金融机构监管</v>
          </cell>
        </row>
        <row r="1122">
          <cell r="A1122">
            <v>2170205</v>
          </cell>
          <cell r="B1122" t="str">
            <v>    金融稽查与案件处理</v>
          </cell>
        </row>
        <row r="1123">
          <cell r="A1123">
            <v>2170206</v>
          </cell>
          <cell r="B1123" t="str">
            <v>    金融行业电子化建设</v>
          </cell>
        </row>
        <row r="1124">
          <cell r="A1124">
            <v>2170207</v>
          </cell>
          <cell r="B1124" t="str">
            <v>    从业人员资格考试</v>
          </cell>
        </row>
        <row r="1125">
          <cell r="A1125">
            <v>2170208</v>
          </cell>
          <cell r="B1125" t="str">
            <v>    反洗钱</v>
          </cell>
        </row>
        <row r="1126">
          <cell r="A1126">
            <v>2170299</v>
          </cell>
          <cell r="B1126" t="str">
            <v>    金融部门其他监管支出</v>
          </cell>
        </row>
        <row r="1127">
          <cell r="A1127">
            <v>21703</v>
          </cell>
          <cell r="B1127" t="str">
            <v>  金融发展支出</v>
          </cell>
          <cell r="C1127">
            <v>0</v>
          </cell>
        </row>
        <row r="1128">
          <cell r="A1128">
            <v>2170301</v>
          </cell>
          <cell r="B1128" t="str">
            <v>    政策性银行亏损补贴</v>
          </cell>
        </row>
        <row r="1129">
          <cell r="A1129">
            <v>2170302</v>
          </cell>
          <cell r="B1129" t="str">
            <v>    利息费用补贴支出</v>
          </cell>
        </row>
        <row r="1130">
          <cell r="A1130">
            <v>2170303</v>
          </cell>
          <cell r="B1130" t="str">
            <v>    补充资本金</v>
          </cell>
        </row>
        <row r="1131">
          <cell r="A1131">
            <v>2170304</v>
          </cell>
          <cell r="B1131" t="str">
            <v>    风险基金补助</v>
          </cell>
        </row>
        <row r="1132">
          <cell r="A1132">
            <v>2170399</v>
          </cell>
          <cell r="B1132" t="str">
            <v>    其他金融发展支出</v>
          </cell>
        </row>
        <row r="1133">
          <cell r="A1133">
            <v>21704</v>
          </cell>
          <cell r="B1133" t="str">
            <v>  金融调控支出</v>
          </cell>
          <cell r="C1133">
            <v>0</v>
          </cell>
        </row>
        <row r="1134">
          <cell r="A1134">
            <v>2170401</v>
          </cell>
          <cell r="B1134" t="str">
            <v>    中央银行亏损补贴</v>
          </cell>
        </row>
        <row r="1135">
          <cell r="A1135">
            <v>2170499</v>
          </cell>
          <cell r="B1135" t="str">
            <v>    其他金融调控支出</v>
          </cell>
        </row>
        <row r="1136">
          <cell r="A1136">
            <v>21799</v>
          </cell>
          <cell r="B1136" t="str">
            <v>  其他金融支出(款)</v>
          </cell>
          <cell r="C1136">
            <v>0</v>
          </cell>
        </row>
        <row r="1137">
          <cell r="A1137">
            <v>2179902</v>
          </cell>
          <cell r="B1137" t="str">
            <v>    重点企业贷款贴息</v>
          </cell>
        </row>
        <row r="1138">
          <cell r="A1138">
            <v>2179999</v>
          </cell>
          <cell r="B1138" t="str">
            <v>    其他金融支出(项)</v>
          </cell>
        </row>
        <row r="1139">
          <cell r="A1139">
            <v>219</v>
          </cell>
          <cell r="B1139" t="str">
            <v>援助其他地区支出</v>
          </cell>
          <cell r="C1139">
            <v>0</v>
          </cell>
        </row>
        <row r="1140">
          <cell r="A1140">
            <v>21901</v>
          </cell>
          <cell r="B1140" t="str">
            <v>  一般公共服务</v>
          </cell>
        </row>
        <row r="1141">
          <cell r="A1141">
            <v>21902</v>
          </cell>
          <cell r="B1141" t="str">
            <v>  教育</v>
          </cell>
        </row>
        <row r="1142">
          <cell r="A1142">
            <v>21903</v>
          </cell>
          <cell r="B1142" t="str">
            <v>  文化旅游体育与传媒</v>
          </cell>
        </row>
        <row r="1143">
          <cell r="A1143">
            <v>21904</v>
          </cell>
          <cell r="B1143" t="str">
            <v>  卫生健康</v>
          </cell>
        </row>
        <row r="1144">
          <cell r="A1144">
            <v>21905</v>
          </cell>
          <cell r="B1144" t="str">
            <v>  节能环保</v>
          </cell>
        </row>
        <row r="1145">
          <cell r="A1145">
            <v>21906</v>
          </cell>
          <cell r="B1145" t="str">
            <v>  农业农村</v>
          </cell>
        </row>
        <row r="1146">
          <cell r="A1146">
            <v>21907</v>
          </cell>
          <cell r="B1146" t="str">
            <v>  交通运输</v>
          </cell>
        </row>
        <row r="1147">
          <cell r="A1147">
            <v>21908</v>
          </cell>
          <cell r="B1147" t="str">
            <v>  住房保障</v>
          </cell>
        </row>
        <row r="1148">
          <cell r="A1148">
            <v>21999</v>
          </cell>
          <cell r="B1148" t="str">
            <v>  其他支出</v>
          </cell>
        </row>
        <row r="1149">
          <cell r="A1149">
            <v>220</v>
          </cell>
          <cell r="B1149" t="str">
            <v>自然资源海洋气象等支出</v>
          </cell>
          <cell r="C1149">
            <v>4382</v>
          </cell>
        </row>
        <row r="1150">
          <cell r="A1150">
            <v>22001</v>
          </cell>
          <cell r="B1150" t="str">
            <v>  自然资源事务</v>
          </cell>
          <cell r="C1150">
            <v>4256</v>
          </cell>
        </row>
        <row r="1151">
          <cell r="A1151">
            <v>2200101</v>
          </cell>
          <cell r="B1151" t="str">
            <v>    行政运行</v>
          </cell>
          <cell r="C1151">
            <v>1655</v>
          </cell>
        </row>
        <row r="1152">
          <cell r="A1152">
            <v>2200102</v>
          </cell>
          <cell r="B1152" t="str">
            <v>    一般行政管理事务</v>
          </cell>
          <cell r="C1152">
            <v>1201</v>
          </cell>
        </row>
        <row r="1153">
          <cell r="A1153">
            <v>2200103</v>
          </cell>
          <cell r="B1153" t="str">
            <v>    机关服务</v>
          </cell>
          <cell r="C1153">
            <v>0</v>
          </cell>
        </row>
        <row r="1154">
          <cell r="A1154">
            <v>2200104</v>
          </cell>
          <cell r="B1154" t="str">
            <v>    自然资源规划及管理</v>
          </cell>
          <cell r="C1154">
            <v>430</v>
          </cell>
        </row>
        <row r="1155">
          <cell r="A1155">
            <v>2200106</v>
          </cell>
          <cell r="B1155" t="str">
            <v>    自然资源利用与保护</v>
          </cell>
          <cell r="C1155">
            <v>48</v>
          </cell>
        </row>
        <row r="1156">
          <cell r="A1156">
            <v>2200107</v>
          </cell>
          <cell r="B1156" t="str">
            <v>    自然资源社会公益服务</v>
          </cell>
          <cell r="C1156">
            <v>0</v>
          </cell>
        </row>
        <row r="1157">
          <cell r="A1157">
            <v>2200108</v>
          </cell>
          <cell r="B1157" t="str">
            <v>    自然资源行业业务管理</v>
          </cell>
          <cell r="C1157">
            <v>0</v>
          </cell>
        </row>
        <row r="1158">
          <cell r="A1158">
            <v>2200109</v>
          </cell>
          <cell r="B1158" t="str">
            <v>    自然资源调查与确权登记</v>
          </cell>
          <cell r="C1158">
            <v>185</v>
          </cell>
        </row>
        <row r="1159">
          <cell r="A1159">
            <v>2200112</v>
          </cell>
          <cell r="B1159" t="str">
            <v>    土地资源储备支出</v>
          </cell>
          <cell r="C1159">
            <v>0</v>
          </cell>
        </row>
        <row r="1160">
          <cell r="A1160">
            <v>2200113</v>
          </cell>
          <cell r="B1160" t="str">
            <v>    地质矿产资源与环境调查</v>
          </cell>
          <cell r="C1160">
            <v>0</v>
          </cell>
        </row>
        <row r="1161">
          <cell r="A1161">
            <v>2200114</v>
          </cell>
          <cell r="B1161" t="str">
            <v>    地质勘查与矿产资源管理</v>
          </cell>
          <cell r="C1161">
            <v>0</v>
          </cell>
        </row>
        <row r="1162">
          <cell r="A1162">
            <v>2200115</v>
          </cell>
          <cell r="B1162" t="str">
            <v>    地质转产项目财政贴息</v>
          </cell>
          <cell r="C1162">
            <v>0</v>
          </cell>
        </row>
        <row r="1163">
          <cell r="A1163">
            <v>2200116</v>
          </cell>
          <cell r="B1163" t="str">
            <v>    国外风险勘查</v>
          </cell>
          <cell r="C1163">
            <v>0</v>
          </cell>
        </row>
        <row r="1164">
          <cell r="A1164">
            <v>2200119</v>
          </cell>
          <cell r="B1164" t="str">
            <v>    地质勘查基金(周转金)支出</v>
          </cell>
          <cell r="C1164">
            <v>0</v>
          </cell>
        </row>
        <row r="1165">
          <cell r="A1165">
            <v>2200120</v>
          </cell>
          <cell r="B1165" t="str">
            <v>    海域与海岛管理</v>
          </cell>
          <cell r="C1165">
            <v>0</v>
          </cell>
        </row>
        <row r="1166">
          <cell r="A1166">
            <v>2200121</v>
          </cell>
          <cell r="B1166" t="str">
            <v>    自然资源国际合作与海洋权益维护</v>
          </cell>
          <cell r="C1166">
            <v>0</v>
          </cell>
        </row>
        <row r="1167">
          <cell r="A1167">
            <v>2200122</v>
          </cell>
          <cell r="B1167" t="str">
            <v>    自然资源卫星</v>
          </cell>
          <cell r="C1167">
            <v>0</v>
          </cell>
        </row>
        <row r="1168">
          <cell r="A1168">
            <v>2200123</v>
          </cell>
          <cell r="B1168" t="str">
            <v>    极地考察</v>
          </cell>
          <cell r="C1168">
            <v>0</v>
          </cell>
        </row>
        <row r="1169">
          <cell r="A1169">
            <v>2200124</v>
          </cell>
          <cell r="B1169" t="str">
            <v>    深海调查与资源开发</v>
          </cell>
          <cell r="C1169">
            <v>0</v>
          </cell>
        </row>
        <row r="1170">
          <cell r="A1170">
            <v>2200125</v>
          </cell>
          <cell r="B1170" t="str">
            <v>    海港航标维护</v>
          </cell>
          <cell r="C1170">
            <v>0</v>
          </cell>
        </row>
        <row r="1171">
          <cell r="A1171">
            <v>2200126</v>
          </cell>
          <cell r="B1171" t="str">
            <v>    海水淡化</v>
          </cell>
          <cell r="C1171">
            <v>0</v>
          </cell>
        </row>
        <row r="1172">
          <cell r="A1172">
            <v>2200127</v>
          </cell>
          <cell r="B1172" t="str">
            <v>    无居民海岛使用金支出</v>
          </cell>
          <cell r="C1172">
            <v>0</v>
          </cell>
        </row>
        <row r="1173">
          <cell r="A1173">
            <v>2200128</v>
          </cell>
          <cell r="B1173" t="str">
            <v>    海洋战略规划与预警监测</v>
          </cell>
          <cell r="C1173">
            <v>0</v>
          </cell>
        </row>
        <row r="1174">
          <cell r="A1174">
            <v>2200129</v>
          </cell>
          <cell r="B1174" t="str">
            <v>    基础测绘与地理信息监管</v>
          </cell>
          <cell r="C1174">
            <v>0</v>
          </cell>
        </row>
        <row r="1175">
          <cell r="A1175">
            <v>2200150</v>
          </cell>
          <cell r="B1175" t="str">
            <v>    事业运行</v>
          </cell>
          <cell r="C1175">
            <v>0</v>
          </cell>
        </row>
        <row r="1176">
          <cell r="A1176">
            <v>2200199</v>
          </cell>
          <cell r="B1176" t="str">
            <v>    其他自然资源事务支出</v>
          </cell>
          <cell r="C1176">
            <v>737</v>
          </cell>
        </row>
        <row r="1177">
          <cell r="A1177">
            <v>22005</v>
          </cell>
          <cell r="B1177" t="str">
            <v>  气象事务</v>
          </cell>
          <cell r="C1177">
            <v>126</v>
          </cell>
        </row>
        <row r="1178">
          <cell r="A1178">
            <v>2200501</v>
          </cell>
          <cell r="B1178" t="str">
            <v>    行政运行</v>
          </cell>
          <cell r="C1178">
            <v>0</v>
          </cell>
        </row>
        <row r="1179">
          <cell r="A1179">
            <v>2200502</v>
          </cell>
          <cell r="B1179" t="str">
            <v>    一般行政管理事务</v>
          </cell>
          <cell r="C1179">
            <v>0</v>
          </cell>
        </row>
        <row r="1180">
          <cell r="A1180">
            <v>2200503</v>
          </cell>
          <cell r="B1180" t="str">
            <v>    机关服务</v>
          </cell>
          <cell r="C1180">
            <v>0</v>
          </cell>
        </row>
        <row r="1181">
          <cell r="A1181">
            <v>2200504</v>
          </cell>
          <cell r="B1181" t="str">
            <v>    气象事业机构</v>
          </cell>
          <cell r="C1181">
            <v>66</v>
          </cell>
        </row>
        <row r="1182">
          <cell r="A1182">
            <v>2200506</v>
          </cell>
          <cell r="B1182" t="str">
            <v>    气象探测</v>
          </cell>
          <cell r="C1182">
            <v>0</v>
          </cell>
        </row>
        <row r="1183">
          <cell r="A1183">
            <v>2200507</v>
          </cell>
          <cell r="B1183" t="str">
            <v>    气象信息传输及管理</v>
          </cell>
          <cell r="C1183">
            <v>0</v>
          </cell>
        </row>
        <row r="1184">
          <cell r="A1184">
            <v>2200508</v>
          </cell>
          <cell r="B1184" t="str">
            <v>    气象预报预测</v>
          </cell>
          <cell r="C1184">
            <v>0</v>
          </cell>
        </row>
        <row r="1185">
          <cell r="A1185">
            <v>2200509</v>
          </cell>
          <cell r="B1185" t="str">
            <v>    气象服务</v>
          </cell>
          <cell r="C1185">
            <v>54</v>
          </cell>
        </row>
        <row r="1186">
          <cell r="A1186">
            <v>2200510</v>
          </cell>
          <cell r="B1186" t="str">
            <v>    气象装备保障维护</v>
          </cell>
          <cell r="C1186">
            <v>0</v>
          </cell>
        </row>
        <row r="1187">
          <cell r="A1187">
            <v>2200511</v>
          </cell>
          <cell r="B1187" t="str">
            <v>    气象基础设施建设与维修</v>
          </cell>
          <cell r="C1187">
            <v>0</v>
          </cell>
        </row>
        <row r="1188">
          <cell r="A1188">
            <v>2200512</v>
          </cell>
          <cell r="B1188" t="str">
            <v>    气象卫星</v>
          </cell>
          <cell r="C1188">
            <v>0</v>
          </cell>
        </row>
        <row r="1189">
          <cell r="A1189">
            <v>2200513</v>
          </cell>
          <cell r="B1189" t="str">
            <v>    气象法规与标准</v>
          </cell>
          <cell r="C1189">
            <v>0</v>
          </cell>
        </row>
        <row r="1190">
          <cell r="A1190">
            <v>2200514</v>
          </cell>
          <cell r="B1190" t="str">
            <v>    气象资金审计稽查</v>
          </cell>
          <cell r="C1190">
            <v>0</v>
          </cell>
        </row>
        <row r="1191">
          <cell r="A1191">
            <v>2200599</v>
          </cell>
          <cell r="B1191" t="str">
            <v>    其他气象事务支出</v>
          </cell>
          <cell r="C1191">
            <v>6</v>
          </cell>
        </row>
        <row r="1192">
          <cell r="A1192">
            <v>22099</v>
          </cell>
          <cell r="B1192" t="str">
            <v>  其他自然资源海洋气象等支出(款)</v>
          </cell>
          <cell r="C1192">
            <v>0</v>
          </cell>
        </row>
        <row r="1193">
          <cell r="A1193">
            <v>2209999</v>
          </cell>
          <cell r="B1193" t="str">
            <v>    其他自然资源海洋气象等支出(项)</v>
          </cell>
        </row>
        <row r="1194">
          <cell r="A1194">
            <v>221</v>
          </cell>
          <cell r="B1194" t="str">
            <v>住房保障支出</v>
          </cell>
          <cell r="C1194">
            <v>21522</v>
          </cell>
        </row>
        <row r="1195">
          <cell r="A1195">
            <v>22101</v>
          </cell>
          <cell r="B1195" t="str">
            <v>  保障性安居工程支出</v>
          </cell>
          <cell r="C1195">
            <v>18617</v>
          </cell>
        </row>
        <row r="1196">
          <cell r="A1196">
            <v>2210101</v>
          </cell>
          <cell r="B1196" t="str">
            <v>    廉租住房</v>
          </cell>
          <cell r="C1196">
            <v>166</v>
          </cell>
        </row>
        <row r="1197">
          <cell r="A1197">
            <v>2210102</v>
          </cell>
          <cell r="B1197" t="str">
            <v>    沉陷区治理</v>
          </cell>
          <cell r="C1197">
            <v>0</v>
          </cell>
        </row>
        <row r="1198">
          <cell r="A1198">
            <v>2210103</v>
          </cell>
          <cell r="B1198" t="str">
            <v>    棚户区改造</v>
          </cell>
          <cell r="C1198">
            <v>10105</v>
          </cell>
        </row>
        <row r="1199">
          <cell r="A1199">
            <v>2210104</v>
          </cell>
          <cell r="B1199" t="str">
            <v>    少数民族地区游牧民定居工程</v>
          </cell>
          <cell r="C1199">
            <v>0</v>
          </cell>
        </row>
        <row r="1200">
          <cell r="A1200">
            <v>2210105</v>
          </cell>
          <cell r="B1200" t="str">
            <v>    农村危房改造</v>
          </cell>
          <cell r="C1200">
            <v>227</v>
          </cell>
        </row>
        <row r="1201">
          <cell r="A1201">
            <v>2210106</v>
          </cell>
          <cell r="B1201" t="str">
            <v>    公共租赁住房</v>
          </cell>
          <cell r="C1201">
            <v>0</v>
          </cell>
        </row>
        <row r="1202">
          <cell r="A1202">
            <v>2210107</v>
          </cell>
          <cell r="B1202" t="str">
            <v>    保障性住房租金补贴</v>
          </cell>
          <cell r="C1202">
            <v>26</v>
          </cell>
        </row>
        <row r="1203">
          <cell r="A1203">
            <v>2210108</v>
          </cell>
          <cell r="B1203" t="str">
            <v>    老旧小区改造</v>
          </cell>
          <cell r="C1203">
            <v>5168</v>
          </cell>
        </row>
        <row r="1204">
          <cell r="A1204">
            <v>2210109</v>
          </cell>
          <cell r="B1204" t="str">
            <v>    住房租赁市场发展</v>
          </cell>
          <cell r="C1204">
            <v>0</v>
          </cell>
        </row>
        <row r="1205">
          <cell r="A1205">
            <v>2210110</v>
          </cell>
          <cell r="B1205" t="str">
            <v>    保障性租赁住房</v>
          </cell>
          <cell r="C1205">
            <v>2824</v>
          </cell>
        </row>
        <row r="1206">
          <cell r="A1206">
            <v>2210199</v>
          </cell>
          <cell r="B1206" t="str">
            <v>    其他保障性安居工程支出</v>
          </cell>
          <cell r="C1206">
            <v>101</v>
          </cell>
        </row>
        <row r="1207">
          <cell r="A1207">
            <v>22102</v>
          </cell>
          <cell r="B1207" t="str">
            <v>  住房改革支出</v>
          </cell>
          <cell r="C1207">
            <v>2781</v>
          </cell>
        </row>
        <row r="1208">
          <cell r="A1208">
            <v>2210201</v>
          </cell>
          <cell r="B1208" t="str">
            <v>    住房公积金</v>
          </cell>
          <cell r="C1208">
            <v>2747</v>
          </cell>
        </row>
        <row r="1209">
          <cell r="A1209">
            <v>2210202</v>
          </cell>
          <cell r="B1209" t="str">
            <v>    提租补贴</v>
          </cell>
          <cell r="C1209">
            <v>0</v>
          </cell>
        </row>
        <row r="1210">
          <cell r="A1210">
            <v>2210203</v>
          </cell>
          <cell r="B1210" t="str">
            <v>    购房补贴</v>
          </cell>
          <cell r="C1210">
            <v>34</v>
          </cell>
        </row>
        <row r="1211">
          <cell r="A1211">
            <v>22103</v>
          </cell>
          <cell r="B1211" t="str">
            <v>  城乡社区住宅</v>
          </cell>
          <cell r="C1211">
            <v>124</v>
          </cell>
        </row>
        <row r="1212">
          <cell r="A1212">
            <v>2210301</v>
          </cell>
          <cell r="B1212" t="str">
            <v>    公有住房建设和维修改造支出</v>
          </cell>
        </row>
        <row r="1213">
          <cell r="A1213">
            <v>2210302</v>
          </cell>
          <cell r="B1213" t="str">
            <v>    住房公积金管理</v>
          </cell>
        </row>
        <row r="1214">
          <cell r="A1214">
            <v>2210399</v>
          </cell>
          <cell r="B1214" t="str">
            <v>    其他城乡社区住宅支出</v>
          </cell>
          <cell r="C1214">
            <v>124</v>
          </cell>
        </row>
        <row r="1215">
          <cell r="A1215">
            <v>222</v>
          </cell>
          <cell r="B1215" t="str">
            <v>粮油物资储备支出</v>
          </cell>
          <cell r="C1215">
            <v>615</v>
          </cell>
        </row>
        <row r="1216">
          <cell r="A1216">
            <v>22201</v>
          </cell>
          <cell r="B1216" t="str">
            <v>  粮油物资事务</v>
          </cell>
          <cell r="C1216">
            <v>10</v>
          </cell>
        </row>
        <row r="1217">
          <cell r="A1217">
            <v>2220101</v>
          </cell>
          <cell r="B1217" t="str">
            <v>    行政运行</v>
          </cell>
        </row>
        <row r="1218">
          <cell r="A1218">
            <v>2220102</v>
          </cell>
          <cell r="B1218" t="str">
            <v>    一般行政管理事务</v>
          </cell>
        </row>
        <row r="1219">
          <cell r="A1219">
            <v>2220103</v>
          </cell>
          <cell r="B1219" t="str">
            <v>    机关服务</v>
          </cell>
        </row>
        <row r="1220">
          <cell r="A1220">
            <v>2220104</v>
          </cell>
          <cell r="B1220" t="str">
            <v>    财务和审计支出</v>
          </cell>
        </row>
        <row r="1221">
          <cell r="A1221">
            <v>2220105</v>
          </cell>
          <cell r="B1221" t="str">
            <v>    信息统计</v>
          </cell>
        </row>
        <row r="1222">
          <cell r="A1222">
            <v>2220106</v>
          </cell>
          <cell r="B1222" t="str">
            <v>    专项业务活动</v>
          </cell>
        </row>
        <row r="1223">
          <cell r="A1223">
            <v>2220107</v>
          </cell>
          <cell r="B1223" t="str">
            <v>    国家粮油差价补贴</v>
          </cell>
        </row>
        <row r="1224">
          <cell r="A1224">
            <v>2220112</v>
          </cell>
          <cell r="B1224" t="str">
            <v>    粮食财务挂账利息补贴</v>
          </cell>
        </row>
        <row r="1225">
          <cell r="A1225">
            <v>2220113</v>
          </cell>
          <cell r="B1225" t="str">
            <v>    粮食财务挂账消化款</v>
          </cell>
        </row>
        <row r="1226">
          <cell r="A1226">
            <v>2220114</v>
          </cell>
          <cell r="B1226" t="str">
            <v>    处理陈化粮补贴</v>
          </cell>
        </row>
        <row r="1227">
          <cell r="A1227">
            <v>2220115</v>
          </cell>
          <cell r="B1227" t="str">
            <v>    粮食风险基金</v>
          </cell>
        </row>
        <row r="1228">
          <cell r="A1228">
            <v>2220118</v>
          </cell>
          <cell r="B1228" t="str">
            <v>    粮油市场调控专项资金</v>
          </cell>
        </row>
        <row r="1229">
          <cell r="A1229">
            <v>2220119</v>
          </cell>
          <cell r="B1229" t="str">
            <v>    设施建设</v>
          </cell>
          <cell r="C1229">
            <v>10</v>
          </cell>
        </row>
        <row r="1230">
          <cell r="A1230">
            <v>2220120</v>
          </cell>
          <cell r="B1230" t="str">
            <v>    设施安全</v>
          </cell>
        </row>
        <row r="1231">
          <cell r="A1231">
            <v>2220121</v>
          </cell>
          <cell r="B1231" t="str">
            <v>    物资保管保养</v>
          </cell>
        </row>
        <row r="1232">
          <cell r="A1232">
            <v>2220150</v>
          </cell>
          <cell r="B1232" t="str">
            <v>    事业运行</v>
          </cell>
        </row>
        <row r="1233">
          <cell r="A1233">
            <v>2220199</v>
          </cell>
          <cell r="B1233" t="str">
            <v>    其他粮油物资事务支出</v>
          </cell>
        </row>
        <row r="1234">
          <cell r="A1234">
            <v>22203</v>
          </cell>
          <cell r="B1234" t="str">
            <v>  能源储备</v>
          </cell>
          <cell r="C1234">
            <v>0</v>
          </cell>
        </row>
        <row r="1235">
          <cell r="A1235">
            <v>2220301</v>
          </cell>
          <cell r="B1235" t="str">
            <v>    石油储备</v>
          </cell>
        </row>
        <row r="1236">
          <cell r="A1236">
            <v>2220303</v>
          </cell>
          <cell r="B1236" t="str">
            <v>    天然铀储备</v>
          </cell>
        </row>
        <row r="1237">
          <cell r="A1237">
            <v>2220304</v>
          </cell>
          <cell r="B1237" t="str">
            <v>    煤炭储备</v>
          </cell>
        </row>
        <row r="1238">
          <cell r="A1238">
            <v>2220305</v>
          </cell>
          <cell r="B1238" t="str">
            <v>    成品油储备</v>
          </cell>
        </row>
        <row r="1239">
          <cell r="A1239">
            <v>2220306</v>
          </cell>
          <cell r="B1239" t="str">
            <v>    天然气储备</v>
          </cell>
        </row>
        <row r="1240">
          <cell r="A1240">
            <v>2220399</v>
          </cell>
          <cell r="B1240" t="str">
            <v>    其他能源储备支出</v>
          </cell>
        </row>
        <row r="1241">
          <cell r="A1241">
            <v>22204</v>
          </cell>
          <cell r="B1241" t="str">
            <v>  粮油储备</v>
          </cell>
          <cell r="C1241">
            <v>605</v>
          </cell>
        </row>
        <row r="1242">
          <cell r="A1242">
            <v>2220401</v>
          </cell>
          <cell r="B1242" t="str">
            <v>    储备粮油补贴</v>
          </cell>
          <cell r="C1242">
            <v>167</v>
          </cell>
        </row>
        <row r="1243">
          <cell r="A1243">
            <v>2220402</v>
          </cell>
          <cell r="B1243" t="str">
            <v>    储备粮油差价补贴</v>
          </cell>
          <cell r="C1243">
            <v>0</v>
          </cell>
        </row>
        <row r="1244">
          <cell r="A1244">
            <v>2220403</v>
          </cell>
          <cell r="B1244" t="str">
            <v>    储备粮(油)库建设</v>
          </cell>
          <cell r="C1244">
            <v>0</v>
          </cell>
        </row>
        <row r="1245">
          <cell r="A1245">
            <v>2220404</v>
          </cell>
          <cell r="B1245" t="str">
            <v>    最低收购价政策支出</v>
          </cell>
          <cell r="C1245">
            <v>0</v>
          </cell>
        </row>
        <row r="1246">
          <cell r="A1246">
            <v>2220499</v>
          </cell>
          <cell r="B1246" t="str">
            <v>    其他粮油储备支出</v>
          </cell>
          <cell r="C1246">
            <v>438</v>
          </cell>
        </row>
        <row r="1247">
          <cell r="A1247">
            <v>22205</v>
          </cell>
          <cell r="B1247" t="str">
            <v>  重要商品储备</v>
          </cell>
          <cell r="C1247">
            <v>0</v>
          </cell>
        </row>
        <row r="1248">
          <cell r="A1248">
            <v>2220501</v>
          </cell>
          <cell r="B1248" t="str">
            <v>    棉花储备</v>
          </cell>
        </row>
        <row r="1249">
          <cell r="A1249">
            <v>2220502</v>
          </cell>
          <cell r="B1249" t="str">
            <v>    食糖储备</v>
          </cell>
        </row>
        <row r="1250">
          <cell r="A1250">
            <v>2220503</v>
          </cell>
          <cell r="B1250" t="str">
            <v>    肉类储备</v>
          </cell>
        </row>
        <row r="1251">
          <cell r="A1251">
            <v>2220504</v>
          </cell>
          <cell r="B1251" t="str">
            <v>    化肥储备</v>
          </cell>
        </row>
        <row r="1252">
          <cell r="A1252">
            <v>2220505</v>
          </cell>
          <cell r="B1252" t="str">
            <v>    农药储备</v>
          </cell>
        </row>
        <row r="1253">
          <cell r="A1253">
            <v>2220506</v>
          </cell>
          <cell r="B1253" t="str">
            <v>    边销茶储备</v>
          </cell>
        </row>
        <row r="1254">
          <cell r="A1254">
            <v>2220507</v>
          </cell>
          <cell r="B1254" t="str">
            <v>    羊毛储备</v>
          </cell>
        </row>
        <row r="1255">
          <cell r="A1255">
            <v>2220508</v>
          </cell>
          <cell r="B1255" t="str">
            <v>    医药储备</v>
          </cell>
        </row>
        <row r="1256">
          <cell r="A1256">
            <v>2220509</v>
          </cell>
          <cell r="B1256" t="str">
            <v>    食盐储备</v>
          </cell>
        </row>
        <row r="1257">
          <cell r="A1257">
            <v>2220510</v>
          </cell>
          <cell r="B1257" t="str">
            <v>    战略物资储备</v>
          </cell>
        </row>
        <row r="1258">
          <cell r="A1258">
            <v>2220511</v>
          </cell>
          <cell r="B1258" t="str">
            <v>    应急物资储备</v>
          </cell>
        </row>
        <row r="1259">
          <cell r="A1259">
            <v>2220599</v>
          </cell>
          <cell r="B1259" t="str">
            <v>    其他重要商品储备支出</v>
          </cell>
        </row>
        <row r="1260">
          <cell r="A1260">
            <v>224</v>
          </cell>
          <cell r="B1260" t="str">
            <v>灾害防治及应急管理支出</v>
          </cell>
          <cell r="C1260">
            <v>6430</v>
          </cell>
        </row>
        <row r="1261">
          <cell r="A1261">
            <v>22401</v>
          </cell>
          <cell r="B1261" t="str">
            <v>  应急管理事务</v>
          </cell>
          <cell r="C1261">
            <v>3768</v>
          </cell>
        </row>
        <row r="1262">
          <cell r="A1262">
            <v>2240101</v>
          </cell>
          <cell r="B1262" t="str">
            <v>    行政运行</v>
          </cell>
          <cell r="C1262">
            <v>1030</v>
          </cell>
        </row>
        <row r="1263">
          <cell r="A1263">
            <v>2240102</v>
          </cell>
          <cell r="B1263" t="str">
            <v>    一般行政管理事务</v>
          </cell>
          <cell r="C1263">
            <v>127</v>
          </cell>
        </row>
        <row r="1264">
          <cell r="A1264">
            <v>2240103</v>
          </cell>
          <cell r="B1264" t="str">
            <v>    机关服务</v>
          </cell>
          <cell r="C1264">
            <v>0</v>
          </cell>
        </row>
        <row r="1265">
          <cell r="A1265">
            <v>2240104</v>
          </cell>
          <cell r="B1265" t="str">
            <v>    灾害风险防治</v>
          </cell>
          <cell r="C1265">
            <v>762</v>
          </cell>
        </row>
        <row r="1266">
          <cell r="A1266">
            <v>2240105</v>
          </cell>
          <cell r="B1266" t="str">
            <v>    国务院安委会专项</v>
          </cell>
          <cell r="C1266">
            <v>0</v>
          </cell>
        </row>
        <row r="1267">
          <cell r="A1267">
            <v>2240106</v>
          </cell>
          <cell r="B1267" t="str">
            <v>    安全监管</v>
          </cell>
          <cell r="C1267">
            <v>65</v>
          </cell>
        </row>
        <row r="1268">
          <cell r="A1268">
            <v>2240108</v>
          </cell>
          <cell r="B1268" t="str">
            <v>    应急救援</v>
          </cell>
          <cell r="C1268">
            <v>401</v>
          </cell>
        </row>
        <row r="1269">
          <cell r="A1269">
            <v>2240109</v>
          </cell>
          <cell r="B1269" t="str">
            <v>    应急管理</v>
          </cell>
          <cell r="C1269">
            <v>1295</v>
          </cell>
        </row>
        <row r="1270">
          <cell r="A1270">
            <v>2240150</v>
          </cell>
          <cell r="B1270" t="str">
            <v>    事业运行</v>
          </cell>
          <cell r="C1270">
            <v>0</v>
          </cell>
        </row>
        <row r="1271">
          <cell r="A1271">
            <v>2240199</v>
          </cell>
          <cell r="B1271" t="str">
            <v>    其他应急管理支出</v>
          </cell>
          <cell r="C1271">
            <v>88</v>
          </cell>
        </row>
        <row r="1272">
          <cell r="A1272">
            <v>22402</v>
          </cell>
          <cell r="B1272" t="str">
            <v>  消防救援事务</v>
          </cell>
          <cell r="C1272">
            <v>2040</v>
          </cell>
        </row>
        <row r="1273">
          <cell r="A1273">
            <v>2240201</v>
          </cell>
          <cell r="B1273" t="str">
            <v>    行政运行</v>
          </cell>
          <cell r="C1273">
            <v>2005</v>
          </cell>
        </row>
        <row r="1274">
          <cell r="A1274">
            <v>2240202</v>
          </cell>
          <cell r="B1274" t="str">
            <v>    一般行政管理事务</v>
          </cell>
          <cell r="C1274">
            <v>0</v>
          </cell>
        </row>
        <row r="1275">
          <cell r="A1275">
            <v>2240203</v>
          </cell>
          <cell r="B1275" t="str">
            <v>    机关服务</v>
          </cell>
          <cell r="C1275">
            <v>0</v>
          </cell>
        </row>
        <row r="1276">
          <cell r="A1276">
            <v>2240204</v>
          </cell>
          <cell r="B1276" t="str">
            <v>    消防应急救援</v>
          </cell>
          <cell r="C1276">
            <v>35</v>
          </cell>
        </row>
        <row r="1277">
          <cell r="A1277">
            <v>2240250</v>
          </cell>
          <cell r="B1277" t="str">
            <v>    事业运行</v>
          </cell>
          <cell r="C1277">
            <v>0</v>
          </cell>
        </row>
        <row r="1278">
          <cell r="A1278">
            <v>2240299</v>
          </cell>
          <cell r="B1278" t="str">
            <v>    其他消防救援事务支出</v>
          </cell>
          <cell r="C1278">
            <v>0</v>
          </cell>
        </row>
        <row r="1279">
          <cell r="A1279">
            <v>22404</v>
          </cell>
          <cell r="B1279" t="str">
            <v>  矿山安全</v>
          </cell>
          <cell r="C1279">
            <v>0</v>
          </cell>
        </row>
        <row r="1280">
          <cell r="A1280">
            <v>2240401</v>
          </cell>
          <cell r="B1280" t="str">
            <v>    行政运行</v>
          </cell>
        </row>
        <row r="1281">
          <cell r="A1281">
            <v>2240402</v>
          </cell>
          <cell r="B1281" t="str">
            <v>    一般行政管理事务</v>
          </cell>
        </row>
        <row r="1282">
          <cell r="A1282">
            <v>2240403</v>
          </cell>
          <cell r="B1282" t="str">
            <v>    机关服务</v>
          </cell>
        </row>
        <row r="1283">
          <cell r="A1283">
            <v>2240404</v>
          </cell>
          <cell r="B1283" t="str">
            <v>    矿山安全监察事务</v>
          </cell>
        </row>
        <row r="1284">
          <cell r="A1284">
            <v>2240405</v>
          </cell>
          <cell r="B1284" t="str">
            <v>    矿山应急救援事务</v>
          </cell>
        </row>
        <row r="1285">
          <cell r="A1285">
            <v>2240450</v>
          </cell>
          <cell r="B1285" t="str">
            <v>    事业运行</v>
          </cell>
        </row>
        <row r="1286">
          <cell r="A1286">
            <v>2240499</v>
          </cell>
          <cell r="B1286" t="str">
            <v>    其他矿山安全支出</v>
          </cell>
        </row>
        <row r="1287">
          <cell r="A1287">
            <v>22405</v>
          </cell>
          <cell r="B1287" t="str">
            <v>  地震事务</v>
          </cell>
          <cell r="C1287">
            <v>0</v>
          </cell>
        </row>
        <row r="1288">
          <cell r="A1288">
            <v>2240501</v>
          </cell>
          <cell r="B1288" t="str">
            <v>    行政运行</v>
          </cell>
        </row>
        <row r="1289">
          <cell r="A1289">
            <v>2240502</v>
          </cell>
          <cell r="B1289" t="str">
            <v>    一般行政管理事务</v>
          </cell>
        </row>
        <row r="1290">
          <cell r="A1290">
            <v>2240503</v>
          </cell>
          <cell r="B1290" t="str">
            <v>    机关服务</v>
          </cell>
        </row>
        <row r="1291">
          <cell r="A1291">
            <v>2240504</v>
          </cell>
          <cell r="B1291" t="str">
            <v>    地震监测</v>
          </cell>
        </row>
        <row r="1292">
          <cell r="A1292">
            <v>2240505</v>
          </cell>
          <cell r="B1292" t="str">
            <v>    地震预测预报</v>
          </cell>
        </row>
        <row r="1293">
          <cell r="A1293">
            <v>2240506</v>
          </cell>
          <cell r="B1293" t="str">
            <v>    地震灾害预防</v>
          </cell>
        </row>
        <row r="1294">
          <cell r="A1294">
            <v>2240507</v>
          </cell>
          <cell r="B1294" t="str">
            <v>    地震应急救援</v>
          </cell>
        </row>
        <row r="1295">
          <cell r="A1295">
            <v>2240508</v>
          </cell>
          <cell r="B1295" t="str">
            <v>    地震环境探察</v>
          </cell>
        </row>
        <row r="1296">
          <cell r="A1296">
            <v>2240509</v>
          </cell>
          <cell r="B1296" t="str">
            <v>    防震减灾信息管理</v>
          </cell>
        </row>
        <row r="1297">
          <cell r="A1297">
            <v>2240510</v>
          </cell>
          <cell r="B1297" t="str">
            <v>    防震减灾基础管理</v>
          </cell>
        </row>
        <row r="1298">
          <cell r="A1298">
            <v>2240550</v>
          </cell>
          <cell r="B1298" t="str">
            <v>    地震事业机构</v>
          </cell>
        </row>
        <row r="1299">
          <cell r="A1299">
            <v>2240599</v>
          </cell>
          <cell r="B1299" t="str">
            <v>    其他地震事务支出</v>
          </cell>
        </row>
        <row r="1300">
          <cell r="A1300">
            <v>22406</v>
          </cell>
          <cell r="B1300" t="str">
            <v>  自然灾害防治</v>
          </cell>
          <cell r="C1300">
            <v>448</v>
          </cell>
        </row>
        <row r="1301">
          <cell r="A1301">
            <v>2240601</v>
          </cell>
          <cell r="B1301" t="str">
            <v>    地质灾害防治</v>
          </cell>
          <cell r="C1301">
            <v>318</v>
          </cell>
        </row>
        <row r="1302">
          <cell r="A1302">
            <v>2240602</v>
          </cell>
          <cell r="B1302" t="str">
            <v>    森林草原防灾减灾</v>
          </cell>
          <cell r="C1302">
            <v>89</v>
          </cell>
        </row>
        <row r="1303">
          <cell r="A1303">
            <v>2240699</v>
          </cell>
          <cell r="B1303" t="str">
            <v>    其他自然灾害防治支出</v>
          </cell>
          <cell r="C1303">
            <v>41</v>
          </cell>
        </row>
        <row r="1304">
          <cell r="A1304">
            <v>22407</v>
          </cell>
          <cell r="B1304" t="str">
            <v>  自然灾害救灾及恢复重建支出</v>
          </cell>
          <cell r="C1304">
            <v>174</v>
          </cell>
        </row>
        <row r="1305">
          <cell r="A1305">
            <v>2240703</v>
          </cell>
          <cell r="B1305" t="str">
            <v>    自然灾害救灾补助</v>
          </cell>
          <cell r="C1305">
            <v>25</v>
          </cell>
        </row>
        <row r="1306">
          <cell r="A1306">
            <v>2240704</v>
          </cell>
          <cell r="B1306" t="str">
            <v>    自然灾害灾后重建补助</v>
          </cell>
          <cell r="C1306">
            <v>149</v>
          </cell>
        </row>
        <row r="1307">
          <cell r="A1307">
            <v>2240799</v>
          </cell>
          <cell r="B1307" t="str">
            <v>    其他自然灾害救灾及恢复重建支出</v>
          </cell>
          <cell r="C1307">
            <v>0</v>
          </cell>
        </row>
        <row r="1308">
          <cell r="A1308">
            <v>22499</v>
          </cell>
          <cell r="B1308" t="str">
            <v>  其他灾害防治及应急管理支出(款)</v>
          </cell>
          <cell r="C1308">
            <v>0</v>
          </cell>
        </row>
        <row r="1309">
          <cell r="A1309">
            <v>2249999</v>
          </cell>
          <cell r="B1309" t="str">
            <v>    其他灾害防治及应急管理支出(项)</v>
          </cell>
        </row>
        <row r="1310">
          <cell r="A1310">
            <v>229</v>
          </cell>
          <cell r="B1310" t="str">
            <v>其他支出(类)</v>
          </cell>
          <cell r="C1310">
            <v>566</v>
          </cell>
        </row>
        <row r="1311">
          <cell r="A1311">
            <v>22999</v>
          </cell>
          <cell r="B1311" t="str">
            <v>  其他支出(款)</v>
          </cell>
          <cell r="C1311">
            <v>566</v>
          </cell>
        </row>
        <row r="1312">
          <cell r="A1312">
            <v>2299999</v>
          </cell>
          <cell r="B1312" t="str">
            <v>    其他支出(项)</v>
          </cell>
          <cell r="C1312">
            <v>566</v>
          </cell>
        </row>
        <row r="1313">
          <cell r="A1313">
            <v>232</v>
          </cell>
          <cell r="B1313" t="str">
            <v>债务付息支出</v>
          </cell>
          <cell r="C1313">
            <v>11869</v>
          </cell>
        </row>
        <row r="1314">
          <cell r="A1314">
            <v>23201</v>
          </cell>
          <cell r="B1314" t="str">
            <v>  中央政府国内债务付息支出(款)</v>
          </cell>
          <cell r="C1314">
            <v>0</v>
          </cell>
        </row>
        <row r="1315">
          <cell r="A1315">
            <v>2320101</v>
          </cell>
          <cell r="B1315" t="str">
            <v>    中央政府国内债务付息支出(项)</v>
          </cell>
        </row>
        <row r="1316">
          <cell r="A1316">
            <v>23202</v>
          </cell>
          <cell r="B1316" t="str">
            <v>  中央政府国外债务付息支出</v>
          </cell>
          <cell r="C1316">
            <v>0</v>
          </cell>
        </row>
        <row r="1317">
          <cell r="A1317">
            <v>2320201</v>
          </cell>
          <cell r="B1317" t="str">
            <v>    中央政府境外发行主权债券付息支出</v>
          </cell>
        </row>
        <row r="1318">
          <cell r="A1318">
            <v>2320202</v>
          </cell>
          <cell r="B1318" t="str">
            <v>    中央政府向外国政府借款付息支出</v>
          </cell>
        </row>
        <row r="1319">
          <cell r="A1319">
            <v>2320203</v>
          </cell>
          <cell r="B1319" t="str">
            <v>    中央政府向国际金融组织借款付息支出</v>
          </cell>
        </row>
        <row r="1320">
          <cell r="A1320">
            <v>2320299</v>
          </cell>
          <cell r="B1320" t="str">
            <v>    中央政府其他国外借款付息支出</v>
          </cell>
        </row>
        <row r="1321">
          <cell r="A1321">
            <v>23203</v>
          </cell>
          <cell r="B1321" t="str">
            <v>  地方政府一般债务付息支出</v>
          </cell>
          <cell r="C1321">
            <v>11869</v>
          </cell>
        </row>
        <row r="1322">
          <cell r="A1322">
            <v>2320301</v>
          </cell>
          <cell r="B1322" t="str">
            <v>    地方政府一般债券付息支出</v>
          </cell>
          <cell r="C1322">
            <v>11869</v>
          </cell>
        </row>
        <row r="1323">
          <cell r="A1323">
            <v>2320302</v>
          </cell>
          <cell r="B1323" t="str">
            <v>    地方政府向外国政府借款付息支出</v>
          </cell>
        </row>
        <row r="1324">
          <cell r="A1324">
            <v>2320303</v>
          </cell>
          <cell r="B1324" t="str">
            <v>    地方政府向国际组织借款付息支出</v>
          </cell>
        </row>
        <row r="1325">
          <cell r="A1325">
            <v>2320399</v>
          </cell>
          <cell r="B1325" t="str">
            <v>    地方政府其他一般债务付息支出</v>
          </cell>
        </row>
        <row r="1326">
          <cell r="A1326">
            <v>233</v>
          </cell>
          <cell r="B1326" t="str">
            <v>债务发行费用支出</v>
          </cell>
          <cell r="C1326">
            <v>29</v>
          </cell>
        </row>
        <row r="1327">
          <cell r="A1327">
            <v>23301</v>
          </cell>
          <cell r="B1327" t="str">
            <v>  中央政府国内债务发行费用支出(款)</v>
          </cell>
          <cell r="C1327">
            <v>0</v>
          </cell>
        </row>
        <row r="1328">
          <cell r="A1328">
            <v>2330101</v>
          </cell>
          <cell r="B1328" t="str">
            <v>    中央政府国内债务发行费用支出(项)</v>
          </cell>
        </row>
        <row r="1329">
          <cell r="A1329">
            <v>23302</v>
          </cell>
          <cell r="B1329" t="str">
            <v>  中央政府国外债务发行费用支出(款)</v>
          </cell>
          <cell r="C1329">
            <v>0</v>
          </cell>
        </row>
        <row r="1330">
          <cell r="A1330">
            <v>2330201</v>
          </cell>
          <cell r="B1330" t="str">
            <v>    中央政府国外债务发行费用支出(项)</v>
          </cell>
        </row>
        <row r="1331">
          <cell r="A1331">
            <v>23303</v>
          </cell>
          <cell r="B1331" t="str">
            <v>  地方政府一般债务发行费用支出(款)</v>
          </cell>
          <cell r="C1331">
            <v>29</v>
          </cell>
        </row>
        <row r="1332">
          <cell r="A1332">
            <v>2330301</v>
          </cell>
          <cell r="B1332" t="str">
            <v>    地方政府一般债务发行费用支出(项)</v>
          </cell>
          <cell r="C1332">
            <v>29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表三汇总表"/>
    </sheetNames>
    <sheetDataSet>
      <sheetData sheetId="0">
        <row r="10">
          <cell r="A10">
            <v>201</v>
          </cell>
        </row>
        <row r="10">
          <cell r="D10">
            <v>57028.89202016</v>
          </cell>
        </row>
        <row r="11">
          <cell r="A11">
            <v>20101</v>
          </cell>
        </row>
        <row r="11">
          <cell r="D11">
            <v>1196.476656</v>
          </cell>
        </row>
        <row r="12">
          <cell r="A12">
            <v>2010101</v>
          </cell>
        </row>
        <row r="12">
          <cell r="D12">
            <v>1196.476656</v>
          </cell>
        </row>
        <row r="13">
          <cell r="D13">
            <v>1196.476656</v>
          </cell>
        </row>
        <row r="14">
          <cell r="D14">
            <v>0</v>
          </cell>
        </row>
        <row r="15">
          <cell r="A15">
            <v>20102</v>
          </cell>
        </row>
        <row r="15">
          <cell r="D15">
            <v>1101.366192</v>
          </cell>
        </row>
        <row r="16">
          <cell r="A16">
            <v>2010201</v>
          </cell>
        </row>
        <row r="16">
          <cell r="D16">
            <v>1101.366192</v>
          </cell>
        </row>
        <row r="17">
          <cell r="D17">
            <v>1101.366192</v>
          </cell>
        </row>
        <row r="18">
          <cell r="A18">
            <v>20103</v>
          </cell>
        </row>
        <row r="18">
          <cell r="D18">
            <v>30067.0636776</v>
          </cell>
        </row>
        <row r="19">
          <cell r="A19">
            <v>2010301</v>
          </cell>
        </row>
        <row r="19">
          <cell r="D19">
            <v>16577.044422</v>
          </cell>
        </row>
        <row r="20">
          <cell r="D20">
            <v>920.865324</v>
          </cell>
        </row>
        <row r="21">
          <cell r="D21">
            <v>15656.179098</v>
          </cell>
        </row>
        <row r="22">
          <cell r="A22">
            <v>2010302</v>
          </cell>
        </row>
        <row r="22">
          <cell r="D22">
            <v>7765.0365516</v>
          </cell>
        </row>
        <row r="23">
          <cell r="D23">
            <v>4566.5183756</v>
          </cell>
        </row>
        <row r="24">
          <cell r="D24">
            <v>660</v>
          </cell>
        </row>
        <row r="25">
          <cell r="D25">
            <v>665.518176</v>
          </cell>
        </row>
        <row r="26">
          <cell r="D26">
            <v>1873</v>
          </cell>
        </row>
        <row r="27">
          <cell r="A27">
            <v>2010308</v>
          </cell>
        </row>
        <row r="27">
          <cell r="D27">
            <v>389.365854</v>
          </cell>
        </row>
        <row r="28">
          <cell r="D28">
            <v>289.365854</v>
          </cell>
        </row>
        <row r="29">
          <cell r="D29">
            <v>100</v>
          </cell>
        </row>
        <row r="30">
          <cell r="A30">
            <v>2010399</v>
          </cell>
        </row>
        <row r="30">
          <cell r="D30">
            <v>5335.61685</v>
          </cell>
        </row>
        <row r="31">
          <cell r="D31">
            <v>700.899076</v>
          </cell>
        </row>
        <row r="32">
          <cell r="D32">
            <v>751.128614</v>
          </cell>
        </row>
        <row r="33">
          <cell r="D33">
            <v>583.58916</v>
          </cell>
        </row>
        <row r="34">
          <cell r="D34">
            <v>3000</v>
          </cell>
        </row>
        <row r="35">
          <cell r="D35">
            <v>300</v>
          </cell>
        </row>
        <row r="36">
          <cell r="A36">
            <v>20104</v>
          </cell>
        </row>
        <row r="36">
          <cell r="D36">
            <v>2601.344564</v>
          </cell>
        </row>
        <row r="37">
          <cell r="A37">
            <v>2010401</v>
          </cell>
        </row>
        <row r="37">
          <cell r="D37">
            <v>717.582872</v>
          </cell>
        </row>
        <row r="38">
          <cell r="D38">
            <v>717.582872</v>
          </cell>
        </row>
        <row r="39">
          <cell r="A39">
            <v>2010402</v>
          </cell>
        </row>
        <row r="39">
          <cell r="D39">
            <v>183.761692</v>
          </cell>
        </row>
        <row r="40">
          <cell r="D40">
            <v>183.761692</v>
          </cell>
        </row>
        <row r="41">
          <cell r="A41">
            <v>2010499</v>
          </cell>
        </row>
        <row r="41">
          <cell r="D41">
            <v>1700</v>
          </cell>
        </row>
        <row r="42">
          <cell r="D42">
            <v>1700</v>
          </cell>
        </row>
        <row r="43">
          <cell r="A43">
            <v>20105</v>
          </cell>
        </row>
        <row r="43">
          <cell r="D43">
            <v>461.21518264</v>
          </cell>
        </row>
        <row r="44">
          <cell r="A44">
            <v>2010501</v>
          </cell>
        </row>
        <row r="44">
          <cell r="D44">
            <v>461.21518264</v>
          </cell>
        </row>
        <row r="45">
          <cell r="D45">
            <v>461.21518264</v>
          </cell>
        </row>
        <row r="46">
          <cell r="A46">
            <v>2010502</v>
          </cell>
        </row>
        <row r="46">
          <cell r="D46">
            <v>0</v>
          </cell>
        </row>
        <row r="47">
          <cell r="D47">
            <v>0</v>
          </cell>
        </row>
        <row r="48">
          <cell r="A48">
            <v>20106</v>
          </cell>
        </row>
        <row r="48">
          <cell r="D48">
            <v>2765.421952</v>
          </cell>
        </row>
        <row r="49">
          <cell r="A49">
            <v>2010602</v>
          </cell>
        </row>
        <row r="49">
          <cell r="D49">
            <v>2765.421952</v>
          </cell>
        </row>
        <row r="50">
          <cell r="D50">
            <v>2485.210904</v>
          </cell>
        </row>
        <row r="51">
          <cell r="D51">
            <v>280.211048</v>
          </cell>
        </row>
        <row r="52">
          <cell r="D52">
            <v>0</v>
          </cell>
        </row>
        <row r="53">
          <cell r="A53">
            <v>20107</v>
          </cell>
        </row>
        <row r="53">
          <cell r="D53">
            <v>500</v>
          </cell>
        </row>
        <row r="54">
          <cell r="A54">
            <v>2010799</v>
          </cell>
        </row>
        <row r="54">
          <cell r="D54">
            <v>500</v>
          </cell>
        </row>
        <row r="55">
          <cell r="D55">
            <v>500</v>
          </cell>
        </row>
        <row r="56">
          <cell r="A56">
            <v>20108</v>
          </cell>
        </row>
        <row r="56">
          <cell r="D56">
            <v>790.623832</v>
          </cell>
        </row>
        <row r="57">
          <cell r="A57">
            <v>2010802</v>
          </cell>
        </row>
        <row r="57">
          <cell r="D57">
            <v>790.623832</v>
          </cell>
        </row>
        <row r="58">
          <cell r="D58">
            <v>790.623832</v>
          </cell>
        </row>
        <row r="59">
          <cell r="D59">
            <v>0</v>
          </cell>
        </row>
        <row r="60">
          <cell r="A60">
            <v>20111</v>
          </cell>
        </row>
        <row r="60">
          <cell r="D60">
            <v>2976.526556</v>
          </cell>
        </row>
        <row r="61">
          <cell r="A61">
            <v>2011101</v>
          </cell>
        </row>
        <row r="61">
          <cell r="D61">
            <v>2976.526556</v>
          </cell>
        </row>
        <row r="62">
          <cell r="D62">
            <v>2976.526556</v>
          </cell>
        </row>
        <row r="63">
          <cell r="A63">
            <v>20126</v>
          </cell>
        </row>
        <row r="63">
          <cell r="D63">
            <v>199.915252</v>
          </cell>
        </row>
        <row r="64">
          <cell r="A64">
            <v>2012601</v>
          </cell>
        </row>
        <row r="64">
          <cell r="D64">
            <v>199.915252</v>
          </cell>
        </row>
        <row r="65">
          <cell r="D65">
            <v>199.915252</v>
          </cell>
        </row>
        <row r="66">
          <cell r="A66">
            <v>20128</v>
          </cell>
        </row>
        <row r="66">
          <cell r="D66">
            <v>80.369712</v>
          </cell>
        </row>
        <row r="67">
          <cell r="A67">
            <v>2012801</v>
          </cell>
        </row>
        <row r="67">
          <cell r="D67">
            <v>80.369712</v>
          </cell>
        </row>
        <row r="68">
          <cell r="D68">
            <v>80.369712</v>
          </cell>
        </row>
        <row r="69">
          <cell r="A69">
            <v>20129</v>
          </cell>
        </row>
        <row r="69">
          <cell r="D69">
            <v>1886.84549872</v>
          </cell>
        </row>
        <row r="70">
          <cell r="A70">
            <v>2012901</v>
          </cell>
        </row>
        <row r="70">
          <cell r="D70">
            <v>1886.84549872</v>
          </cell>
        </row>
        <row r="71">
          <cell r="D71">
            <v>110.584916</v>
          </cell>
        </row>
        <row r="72">
          <cell r="D72">
            <v>369.367516</v>
          </cell>
        </row>
        <row r="73">
          <cell r="D73">
            <v>1406.89306672</v>
          </cell>
        </row>
        <row r="74">
          <cell r="A74">
            <v>20131</v>
          </cell>
        </row>
        <row r="74">
          <cell r="D74">
            <v>1024.350488</v>
          </cell>
        </row>
        <row r="75">
          <cell r="A75">
            <v>2013101</v>
          </cell>
        </row>
        <row r="75">
          <cell r="D75">
            <v>1024.350488</v>
          </cell>
        </row>
        <row r="76">
          <cell r="D76">
            <v>1024.350488</v>
          </cell>
        </row>
        <row r="77">
          <cell r="D77">
            <v>0</v>
          </cell>
        </row>
        <row r="78">
          <cell r="A78">
            <v>20132</v>
          </cell>
        </row>
        <row r="78">
          <cell r="D78">
            <v>3101.0041776</v>
          </cell>
        </row>
        <row r="79">
          <cell r="A79">
            <v>2013201</v>
          </cell>
        </row>
        <row r="79">
          <cell r="D79">
            <v>3101.0041776</v>
          </cell>
        </row>
        <row r="80">
          <cell r="D80">
            <v>2873.442296</v>
          </cell>
        </row>
        <row r="81">
          <cell r="D81">
            <v>227.5618816</v>
          </cell>
        </row>
        <row r="82">
          <cell r="A82">
            <v>20133</v>
          </cell>
        </row>
        <row r="82">
          <cell r="D82">
            <v>1625.551278</v>
          </cell>
        </row>
        <row r="83">
          <cell r="A83">
            <v>2013301</v>
          </cell>
        </row>
        <row r="83">
          <cell r="D83">
            <v>1625.551278</v>
          </cell>
        </row>
        <row r="84">
          <cell r="D84">
            <v>1625.551278</v>
          </cell>
        </row>
        <row r="85">
          <cell r="A85">
            <v>20134</v>
          </cell>
        </row>
        <row r="85">
          <cell r="D85">
            <v>386.726704</v>
          </cell>
        </row>
        <row r="86">
          <cell r="A86">
            <v>2013401</v>
          </cell>
        </row>
        <row r="86">
          <cell r="D86">
            <v>386.726704</v>
          </cell>
        </row>
        <row r="87">
          <cell r="D87">
            <v>386.726704</v>
          </cell>
        </row>
        <row r="88">
          <cell r="A88">
            <v>20136</v>
          </cell>
        </row>
        <row r="88">
          <cell r="D88">
            <v>3805.5360456</v>
          </cell>
        </row>
        <row r="89">
          <cell r="A89">
            <v>2013601</v>
          </cell>
        </row>
        <row r="89">
          <cell r="D89">
            <v>3805.5360456</v>
          </cell>
        </row>
        <row r="90">
          <cell r="D90">
            <v>1322.8333016</v>
          </cell>
        </row>
        <row r="91">
          <cell r="D91">
            <v>239.660952</v>
          </cell>
        </row>
        <row r="92">
          <cell r="D92">
            <v>2243.041792</v>
          </cell>
        </row>
        <row r="93">
          <cell r="A93">
            <v>20138</v>
          </cell>
        </row>
        <row r="93">
          <cell r="D93">
            <v>2458.554252</v>
          </cell>
        </row>
        <row r="94">
          <cell r="A94">
            <v>2013801</v>
          </cell>
        </row>
        <row r="94">
          <cell r="D94">
            <v>2458.554252</v>
          </cell>
        </row>
        <row r="95">
          <cell r="D95">
            <v>2458.554252</v>
          </cell>
        </row>
        <row r="96">
          <cell r="A96">
            <v>20199</v>
          </cell>
        </row>
        <row r="96">
          <cell r="D96">
            <v>0</v>
          </cell>
        </row>
        <row r="97">
          <cell r="A97">
            <v>2019999</v>
          </cell>
        </row>
        <row r="97">
          <cell r="D97">
            <v>0</v>
          </cell>
        </row>
        <row r="98">
          <cell r="A98">
            <v>203</v>
          </cell>
        </row>
        <row r="98">
          <cell r="D98">
            <v>2604</v>
          </cell>
        </row>
        <row r="99">
          <cell r="A99">
            <v>20306</v>
          </cell>
        </row>
        <row r="99">
          <cell r="D99">
            <v>2604</v>
          </cell>
        </row>
        <row r="100">
          <cell r="A100">
            <v>2030603</v>
          </cell>
        </row>
        <row r="100">
          <cell r="D100">
            <v>2604</v>
          </cell>
        </row>
        <row r="101">
          <cell r="D101">
            <v>2604</v>
          </cell>
        </row>
        <row r="102">
          <cell r="A102">
            <v>204</v>
          </cell>
        </row>
        <row r="102">
          <cell r="D102">
            <v>18906.98046</v>
          </cell>
        </row>
        <row r="103">
          <cell r="A103">
            <v>20401</v>
          </cell>
        </row>
        <row r="103">
          <cell r="D103">
            <v>0</v>
          </cell>
        </row>
        <row r="104">
          <cell r="A104">
            <v>2040101</v>
          </cell>
        </row>
        <row r="104">
          <cell r="D104">
            <v>0</v>
          </cell>
        </row>
        <row r="105">
          <cell r="D105">
            <v>0</v>
          </cell>
        </row>
        <row r="106">
          <cell r="D106">
            <v>0</v>
          </cell>
        </row>
        <row r="107">
          <cell r="A107">
            <v>20402</v>
          </cell>
        </row>
        <row r="107">
          <cell r="D107">
            <v>17626.755756</v>
          </cell>
        </row>
        <row r="108">
          <cell r="A108">
            <v>2040201</v>
          </cell>
        </row>
        <row r="108">
          <cell r="D108">
            <v>17626.755756</v>
          </cell>
        </row>
        <row r="109">
          <cell r="D109">
            <v>13643.494532</v>
          </cell>
        </row>
        <row r="110">
          <cell r="D110">
            <v>3983.261224</v>
          </cell>
        </row>
        <row r="111">
          <cell r="A111">
            <v>20404</v>
          </cell>
        </row>
        <row r="111">
          <cell r="D111">
            <v>0</v>
          </cell>
        </row>
        <row r="112">
          <cell r="A112">
            <v>2040401</v>
          </cell>
        </row>
        <row r="112">
          <cell r="D112">
            <v>0</v>
          </cell>
        </row>
        <row r="113">
          <cell r="D113">
            <v>0</v>
          </cell>
        </row>
        <row r="114">
          <cell r="A114">
            <v>20405</v>
          </cell>
        </row>
        <row r="114">
          <cell r="D114">
            <v>0</v>
          </cell>
        </row>
        <row r="115">
          <cell r="A115">
            <v>2040501</v>
          </cell>
        </row>
        <row r="115">
          <cell r="D115">
            <v>0</v>
          </cell>
        </row>
        <row r="116">
          <cell r="D116">
            <v>0</v>
          </cell>
        </row>
        <row r="117">
          <cell r="A117">
            <v>20406</v>
          </cell>
        </row>
        <row r="117">
          <cell r="D117">
            <v>1280.224704</v>
          </cell>
        </row>
        <row r="118">
          <cell r="A118">
            <v>2040601</v>
          </cell>
        </row>
        <row r="118">
          <cell r="D118">
            <v>1280.224704</v>
          </cell>
        </row>
        <row r="119">
          <cell r="D119">
            <v>1280.224704</v>
          </cell>
        </row>
        <row r="120">
          <cell r="D120">
            <v>0</v>
          </cell>
        </row>
        <row r="121">
          <cell r="A121">
            <v>205</v>
          </cell>
        </row>
        <row r="121">
          <cell r="D121">
            <v>71997.17756724</v>
          </cell>
        </row>
        <row r="122">
          <cell r="A122">
            <v>20501</v>
          </cell>
        </row>
        <row r="122">
          <cell r="D122">
            <v>6730.762222</v>
          </cell>
        </row>
        <row r="123">
          <cell r="A123">
            <v>2050102</v>
          </cell>
        </row>
        <row r="123">
          <cell r="D123">
            <v>6730.762222</v>
          </cell>
        </row>
        <row r="124">
          <cell r="D124">
            <v>4786.57091</v>
          </cell>
        </row>
        <row r="125">
          <cell r="D125">
            <v>490.5475</v>
          </cell>
        </row>
        <row r="126">
          <cell r="D126">
            <v>119.058732</v>
          </cell>
        </row>
        <row r="127">
          <cell r="D127">
            <v>1334.58508</v>
          </cell>
        </row>
        <row r="128">
          <cell r="A128">
            <v>20502</v>
          </cell>
        </row>
        <row r="128">
          <cell r="D128">
            <v>57467.21734124</v>
          </cell>
        </row>
        <row r="129">
          <cell r="A129">
            <v>2050201</v>
          </cell>
        </row>
        <row r="129">
          <cell r="D129">
            <v>836.014448</v>
          </cell>
        </row>
        <row r="130">
          <cell r="A130">
            <v>2050201</v>
          </cell>
        </row>
        <row r="130">
          <cell r="D130">
            <v>609.336012</v>
          </cell>
        </row>
        <row r="131">
          <cell r="A131">
            <v>2050201</v>
          </cell>
        </row>
        <row r="131">
          <cell r="D131">
            <v>216.929676</v>
          </cell>
        </row>
        <row r="132">
          <cell r="A132">
            <v>2050201</v>
          </cell>
        </row>
        <row r="132">
          <cell r="D132">
            <v>257.471444</v>
          </cell>
        </row>
        <row r="133">
          <cell r="A133">
            <v>2050201</v>
          </cell>
        </row>
        <row r="133">
          <cell r="D133">
            <v>82.473332</v>
          </cell>
        </row>
        <row r="134">
          <cell r="A134">
            <v>2050201</v>
          </cell>
        </row>
        <row r="134">
          <cell r="D134">
            <v>111.234064</v>
          </cell>
        </row>
        <row r="135">
          <cell r="A135">
            <v>2050201</v>
          </cell>
        </row>
        <row r="135">
          <cell r="D135">
            <v>94.783212</v>
          </cell>
        </row>
        <row r="136">
          <cell r="A136">
            <v>2050201</v>
          </cell>
        </row>
        <row r="136">
          <cell r="D136">
            <v>552.74518</v>
          </cell>
        </row>
        <row r="137">
          <cell r="A137">
            <v>2050201</v>
          </cell>
        </row>
        <row r="137">
          <cell r="D137">
            <v>106.903416</v>
          </cell>
        </row>
        <row r="138">
          <cell r="A138">
            <v>2050201</v>
          </cell>
        </row>
        <row r="138">
          <cell r="D138">
            <v>239.333604</v>
          </cell>
        </row>
        <row r="139">
          <cell r="A139">
            <v>2050201</v>
          </cell>
        </row>
        <row r="139">
          <cell r="D139">
            <v>251.127776</v>
          </cell>
        </row>
        <row r="140">
          <cell r="A140">
            <v>2050201</v>
          </cell>
        </row>
        <row r="140">
          <cell r="D140">
            <v>237.168556</v>
          </cell>
        </row>
        <row r="141">
          <cell r="A141">
            <v>2050201</v>
          </cell>
        </row>
        <row r="141">
          <cell r="D141">
            <v>121.20482</v>
          </cell>
        </row>
        <row r="142">
          <cell r="A142">
            <v>2050201</v>
          </cell>
        </row>
        <row r="142">
          <cell r="D142">
            <v>308.754216</v>
          </cell>
        </row>
        <row r="143">
          <cell r="A143">
            <v>2050201</v>
          </cell>
        </row>
        <row r="143">
          <cell r="D143">
            <v>108.391112</v>
          </cell>
        </row>
        <row r="144">
          <cell r="A144">
            <v>2050201</v>
          </cell>
        </row>
        <row r="144">
          <cell r="D144">
            <v>78.818404</v>
          </cell>
        </row>
        <row r="145">
          <cell r="A145">
            <v>2050201</v>
          </cell>
        </row>
        <row r="145">
          <cell r="D145">
            <v>153.5827</v>
          </cell>
        </row>
        <row r="146">
          <cell r="A146">
            <v>2050201</v>
          </cell>
        </row>
        <row r="146">
          <cell r="D146">
            <v>89.420772</v>
          </cell>
        </row>
        <row r="147">
          <cell r="A147">
            <v>2050201</v>
          </cell>
        </row>
        <row r="147">
          <cell r="D147">
            <v>715.83284</v>
          </cell>
        </row>
        <row r="148">
          <cell r="A148">
            <v>2050201</v>
          </cell>
        </row>
        <row r="148">
          <cell r="D148">
            <v>119.005548</v>
          </cell>
        </row>
        <row r="149">
          <cell r="A149">
            <v>2050201</v>
          </cell>
        </row>
        <row r="149">
          <cell r="D149">
            <v>243.969372</v>
          </cell>
        </row>
        <row r="150">
          <cell r="A150">
            <v>2050201</v>
          </cell>
        </row>
        <row r="150">
          <cell r="D150">
            <v>149.166768</v>
          </cell>
        </row>
        <row r="151">
          <cell r="A151">
            <v>2050201</v>
          </cell>
        </row>
        <row r="151">
          <cell r="D151">
            <v>375.820427</v>
          </cell>
        </row>
        <row r="152">
          <cell r="A152">
            <v>2050201</v>
          </cell>
        </row>
        <row r="152">
          <cell r="D152">
            <v>399.8511</v>
          </cell>
        </row>
        <row r="153">
          <cell r="A153">
            <v>2050201</v>
          </cell>
        </row>
        <row r="153">
          <cell r="D153">
            <v>343.47482</v>
          </cell>
        </row>
        <row r="154">
          <cell r="A154">
            <v>2050201</v>
          </cell>
        </row>
        <row r="154">
          <cell r="D154">
            <v>529.170104</v>
          </cell>
        </row>
        <row r="155">
          <cell r="A155">
            <v>2050202</v>
          </cell>
        </row>
        <row r="155">
          <cell r="D155">
            <v>2509.309556</v>
          </cell>
        </row>
        <row r="156">
          <cell r="A156">
            <v>2050202</v>
          </cell>
        </row>
        <row r="156">
          <cell r="D156">
            <v>987.192516</v>
          </cell>
        </row>
        <row r="157">
          <cell r="A157">
            <v>2050202</v>
          </cell>
        </row>
        <row r="157">
          <cell r="D157">
            <v>1801.311612</v>
          </cell>
        </row>
        <row r="158">
          <cell r="A158">
            <v>2050202</v>
          </cell>
        </row>
        <row r="158">
          <cell r="D158">
            <v>1213.268448</v>
          </cell>
        </row>
        <row r="159">
          <cell r="A159">
            <v>2050202</v>
          </cell>
        </row>
        <row r="159">
          <cell r="D159">
            <v>960.63422</v>
          </cell>
        </row>
        <row r="160">
          <cell r="A160">
            <v>2050202</v>
          </cell>
        </row>
        <row r="160">
          <cell r="D160">
            <v>932.933264</v>
          </cell>
        </row>
        <row r="161">
          <cell r="A161">
            <v>2050202</v>
          </cell>
        </row>
        <row r="161">
          <cell r="D161">
            <v>580.054024</v>
          </cell>
        </row>
        <row r="162">
          <cell r="A162">
            <v>2050202</v>
          </cell>
        </row>
        <row r="162">
          <cell r="D162">
            <v>719.705148</v>
          </cell>
        </row>
        <row r="163">
          <cell r="A163">
            <v>2050202</v>
          </cell>
        </row>
        <row r="163">
          <cell r="D163">
            <v>566.74838</v>
          </cell>
        </row>
        <row r="164">
          <cell r="A164">
            <v>2050202</v>
          </cell>
        </row>
        <row r="164">
          <cell r="D164">
            <v>697.974188</v>
          </cell>
        </row>
        <row r="165">
          <cell r="A165">
            <v>2050202</v>
          </cell>
        </row>
        <row r="165">
          <cell r="D165">
            <v>358.643084</v>
          </cell>
        </row>
        <row r="166">
          <cell r="A166">
            <v>2050202</v>
          </cell>
        </row>
        <row r="166">
          <cell r="D166">
            <v>443.384856</v>
          </cell>
        </row>
        <row r="167">
          <cell r="A167">
            <v>2050202</v>
          </cell>
        </row>
        <row r="167">
          <cell r="D167">
            <v>1440.72</v>
          </cell>
        </row>
        <row r="168">
          <cell r="A168">
            <v>2050202</v>
          </cell>
        </row>
        <row r="168">
          <cell r="D168">
            <v>239.719208</v>
          </cell>
        </row>
        <row r="169">
          <cell r="A169">
            <v>2050202</v>
          </cell>
        </row>
        <row r="169">
          <cell r="D169">
            <v>1520.456524</v>
          </cell>
        </row>
        <row r="170">
          <cell r="A170">
            <v>2050202</v>
          </cell>
        </row>
        <row r="170">
          <cell r="D170">
            <v>465.888628</v>
          </cell>
        </row>
        <row r="171">
          <cell r="A171">
            <v>2050202</v>
          </cell>
        </row>
        <row r="171">
          <cell r="D171">
            <v>889.494884</v>
          </cell>
        </row>
        <row r="172">
          <cell r="A172">
            <v>2050203</v>
          </cell>
        </row>
        <row r="172">
          <cell r="D172">
            <v>2217.564444</v>
          </cell>
        </row>
        <row r="173">
          <cell r="A173">
            <v>2050203</v>
          </cell>
        </row>
        <row r="173">
          <cell r="D173">
            <v>1849.6443</v>
          </cell>
        </row>
        <row r="174">
          <cell r="A174">
            <v>2050203</v>
          </cell>
        </row>
        <row r="174">
          <cell r="D174">
            <v>681.565276</v>
          </cell>
        </row>
        <row r="175">
          <cell r="A175">
            <v>2050203</v>
          </cell>
        </row>
        <row r="175">
          <cell r="D175">
            <v>298.8596</v>
          </cell>
        </row>
        <row r="176">
          <cell r="A176">
            <v>2050203</v>
          </cell>
        </row>
        <row r="176">
          <cell r="D176">
            <v>376.886516</v>
          </cell>
        </row>
        <row r="177">
          <cell r="A177">
            <v>2050203</v>
          </cell>
        </row>
        <row r="177">
          <cell r="D177">
            <v>279.535752</v>
          </cell>
        </row>
        <row r="178">
          <cell r="A178">
            <v>2050203</v>
          </cell>
        </row>
        <row r="178">
          <cell r="D178">
            <v>299.042684</v>
          </cell>
        </row>
        <row r="179">
          <cell r="A179">
            <v>2050203</v>
          </cell>
        </row>
        <row r="179">
          <cell r="D179">
            <v>646.056048</v>
          </cell>
        </row>
        <row r="180">
          <cell r="A180">
            <v>2050203</v>
          </cell>
        </row>
        <row r="180">
          <cell r="D180">
            <v>148.077376</v>
          </cell>
        </row>
        <row r="181">
          <cell r="A181">
            <v>2050203</v>
          </cell>
        </row>
        <row r="181">
          <cell r="D181">
            <v>162.704248</v>
          </cell>
        </row>
        <row r="182">
          <cell r="A182">
            <v>2050203</v>
          </cell>
        </row>
        <row r="182">
          <cell r="D182">
            <v>404.47845024</v>
          </cell>
        </row>
        <row r="183">
          <cell r="A183">
            <v>2050203</v>
          </cell>
        </row>
        <row r="183">
          <cell r="D183">
            <v>1534.958116</v>
          </cell>
        </row>
        <row r="184">
          <cell r="A184">
            <v>2050203</v>
          </cell>
        </row>
        <row r="184">
          <cell r="D184">
            <v>1402.778752</v>
          </cell>
        </row>
        <row r="185">
          <cell r="A185">
            <v>2050203</v>
          </cell>
        </row>
        <row r="185">
          <cell r="D185">
            <v>719.65474</v>
          </cell>
        </row>
        <row r="186">
          <cell r="A186">
            <v>2050203</v>
          </cell>
        </row>
        <row r="186">
          <cell r="D186">
            <v>469.005376</v>
          </cell>
        </row>
        <row r="187">
          <cell r="A187">
            <v>2050203</v>
          </cell>
        </row>
        <row r="187">
          <cell r="D187">
            <v>1307.935172</v>
          </cell>
        </row>
        <row r="188">
          <cell r="A188">
            <v>2050203</v>
          </cell>
        </row>
        <row r="188">
          <cell r="D188">
            <v>935.189976</v>
          </cell>
        </row>
        <row r="189">
          <cell r="A189">
            <v>2050203</v>
          </cell>
        </row>
        <row r="189">
          <cell r="D189">
            <v>352.40208</v>
          </cell>
        </row>
        <row r="190">
          <cell r="A190">
            <v>2050203</v>
          </cell>
        </row>
        <row r="190">
          <cell r="D190">
            <v>2143.7152</v>
          </cell>
        </row>
        <row r="191">
          <cell r="A191">
            <v>2050204</v>
          </cell>
        </row>
        <row r="191">
          <cell r="D191">
            <v>6914.797276</v>
          </cell>
        </row>
        <row r="192">
          <cell r="A192">
            <v>2050204</v>
          </cell>
        </row>
        <row r="192">
          <cell r="D192">
            <v>2662.943696</v>
          </cell>
        </row>
        <row r="193">
          <cell r="A193" t="str">
            <v>2050205</v>
          </cell>
        </row>
        <row r="193">
          <cell r="D193">
            <v>3000</v>
          </cell>
        </row>
        <row r="194">
          <cell r="A194">
            <v>2050299</v>
          </cell>
        </row>
        <row r="194">
          <cell r="D194">
            <v>5000</v>
          </cell>
        </row>
        <row r="195">
          <cell r="A195">
            <v>20503</v>
          </cell>
        </row>
        <row r="195">
          <cell r="D195">
            <v>1861.782168</v>
          </cell>
        </row>
        <row r="196">
          <cell r="A196">
            <v>2050399</v>
          </cell>
        </row>
        <row r="196">
          <cell r="D196">
            <v>1861.782168</v>
          </cell>
        </row>
        <row r="197">
          <cell r="A197" t="str">
            <v>    </v>
          </cell>
        </row>
        <row r="197">
          <cell r="D197">
            <v>1861.782168</v>
          </cell>
        </row>
        <row r="198">
          <cell r="A198">
            <v>20507</v>
          </cell>
        </row>
        <row r="198">
          <cell r="D198">
            <v>356.024852</v>
          </cell>
        </row>
        <row r="199">
          <cell r="A199">
            <v>2050701</v>
          </cell>
        </row>
        <row r="199">
          <cell r="D199">
            <v>356.024852</v>
          </cell>
        </row>
        <row r="200">
          <cell r="D200">
            <v>356.024852</v>
          </cell>
        </row>
        <row r="201">
          <cell r="A201">
            <v>20508</v>
          </cell>
        </row>
        <row r="201">
          <cell r="D201">
            <v>866.090984</v>
          </cell>
        </row>
        <row r="202">
          <cell r="A202">
            <v>2050802</v>
          </cell>
        </row>
        <row r="202">
          <cell r="D202">
            <v>376.367192</v>
          </cell>
        </row>
        <row r="203">
          <cell r="D203">
            <v>376.367192</v>
          </cell>
        </row>
        <row r="204">
          <cell r="A204">
            <v>2050899</v>
          </cell>
        </row>
        <row r="204">
          <cell r="D204">
            <v>489.723792</v>
          </cell>
        </row>
        <row r="205">
          <cell r="D205">
            <v>489.723792</v>
          </cell>
        </row>
        <row r="206">
          <cell r="A206">
            <v>20509</v>
          </cell>
        </row>
        <row r="206">
          <cell r="D206">
            <v>3800</v>
          </cell>
        </row>
        <row r="207">
          <cell r="A207">
            <v>2050999</v>
          </cell>
        </row>
        <row r="207">
          <cell r="D207">
            <v>3800</v>
          </cell>
        </row>
        <row r="208">
          <cell r="D208">
            <v>3800</v>
          </cell>
        </row>
        <row r="209">
          <cell r="A209">
            <v>20599</v>
          </cell>
        </row>
        <row r="209">
          <cell r="D209">
            <v>915.3</v>
          </cell>
        </row>
        <row r="210">
          <cell r="A210">
            <v>2059999</v>
          </cell>
        </row>
        <row r="210">
          <cell r="D210">
            <v>915.3</v>
          </cell>
        </row>
        <row r="211">
          <cell r="D211">
            <v>915.3</v>
          </cell>
        </row>
        <row r="212">
          <cell r="A212">
            <v>206</v>
          </cell>
        </row>
        <row r="212">
          <cell r="D212">
            <v>15671.45224</v>
          </cell>
        </row>
        <row r="213">
          <cell r="A213">
            <v>20601</v>
          </cell>
        </row>
        <row r="213">
          <cell r="D213">
            <v>514.520312</v>
          </cell>
        </row>
        <row r="214">
          <cell r="A214">
            <v>2060101</v>
          </cell>
        </row>
        <row r="214">
          <cell r="D214">
            <v>514.520312</v>
          </cell>
        </row>
        <row r="215">
          <cell r="D215">
            <v>213.230312</v>
          </cell>
        </row>
        <row r="216">
          <cell r="D216">
            <v>301.29</v>
          </cell>
        </row>
        <row r="217">
          <cell r="A217">
            <v>20606</v>
          </cell>
        </row>
        <row r="217">
          <cell r="D217">
            <v>156.931928</v>
          </cell>
        </row>
        <row r="218">
          <cell r="A218">
            <v>2060601</v>
          </cell>
        </row>
        <row r="218">
          <cell r="D218">
            <v>156.931928</v>
          </cell>
        </row>
        <row r="219">
          <cell r="D219">
            <v>156.931928</v>
          </cell>
        </row>
        <row r="220">
          <cell r="A220">
            <v>20699</v>
          </cell>
        </row>
        <row r="220">
          <cell r="D220">
            <v>15000</v>
          </cell>
        </row>
        <row r="221">
          <cell r="A221">
            <v>2069999</v>
          </cell>
        </row>
        <row r="221">
          <cell r="D221">
            <v>15000</v>
          </cell>
        </row>
        <row r="222">
          <cell r="D222">
            <v>15000</v>
          </cell>
        </row>
        <row r="223">
          <cell r="D223">
            <v>0</v>
          </cell>
        </row>
        <row r="224">
          <cell r="A224">
            <v>207</v>
          </cell>
        </row>
        <row r="224">
          <cell r="D224">
            <v>3983.384168</v>
          </cell>
        </row>
        <row r="225">
          <cell r="A225">
            <v>20701</v>
          </cell>
        </row>
        <row r="225">
          <cell r="D225">
            <v>1173.874188</v>
          </cell>
        </row>
        <row r="226">
          <cell r="A226">
            <v>2070102</v>
          </cell>
        </row>
        <row r="226">
          <cell r="D226">
            <v>1112.957924</v>
          </cell>
        </row>
        <row r="227">
          <cell r="D227">
            <v>850.472536</v>
          </cell>
        </row>
        <row r="228">
          <cell r="D228">
            <v>262.485388</v>
          </cell>
        </row>
        <row r="229">
          <cell r="D229">
            <v>0</v>
          </cell>
        </row>
        <row r="230">
          <cell r="A230">
            <v>2070104</v>
          </cell>
        </row>
        <row r="230">
          <cell r="D230">
            <v>60.916264</v>
          </cell>
        </row>
        <row r="231">
          <cell r="D231">
            <v>60.916264</v>
          </cell>
        </row>
        <row r="232">
          <cell r="A232">
            <v>2070107</v>
          </cell>
        </row>
        <row r="232">
          <cell r="D232">
            <v>0</v>
          </cell>
        </row>
        <row r="233">
          <cell r="D233">
            <v>0</v>
          </cell>
        </row>
        <row r="234">
          <cell r="D234">
            <v>0</v>
          </cell>
        </row>
        <row r="235">
          <cell r="A235">
            <v>20703</v>
          </cell>
        </row>
        <row r="235">
          <cell r="D235">
            <v>0</v>
          </cell>
        </row>
        <row r="236">
          <cell r="A236">
            <v>2070399</v>
          </cell>
        </row>
        <row r="236">
          <cell r="D236">
            <v>0</v>
          </cell>
        </row>
        <row r="237">
          <cell r="D237">
            <v>0</v>
          </cell>
        </row>
        <row r="238">
          <cell r="A238">
            <v>20708</v>
          </cell>
        </row>
        <row r="238">
          <cell r="D238">
            <v>709.50998</v>
          </cell>
        </row>
        <row r="239">
          <cell r="A239">
            <v>2070802</v>
          </cell>
        </row>
        <row r="239">
          <cell r="D239">
            <v>709.50998</v>
          </cell>
        </row>
        <row r="240">
          <cell r="D240">
            <v>709.50998</v>
          </cell>
        </row>
        <row r="241">
          <cell r="D241">
            <v>0</v>
          </cell>
        </row>
        <row r="242">
          <cell r="A242">
            <v>20799</v>
          </cell>
        </row>
        <row r="242">
          <cell r="D242">
            <v>2100</v>
          </cell>
        </row>
        <row r="243">
          <cell r="A243">
            <v>2079999</v>
          </cell>
        </row>
        <row r="243">
          <cell r="D243">
            <v>2100</v>
          </cell>
        </row>
        <row r="244">
          <cell r="D244">
            <v>2100</v>
          </cell>
        </row>
        <row r="245">
          <cell r="D245">
            <v>0</v>
          </cell>
        </row>
        <row r="246">
          <cell r="A246">
            <v>208</v>
          </cell>
        </row>
        <row r="246">
          <cell r="D246">
            <v>31037.2412302</v>
          </cell>
        </row>
        <row r="247">
          <cell r="A247">
            <v>20801</v>
          </cell>
        </row>
        <row r="247">
          <cell r="D247">
            <v>2518.606958</v>
          </cell>
        </row>
        <row r="248">
          <cell r="A248">
            <v>2080101</v>
          </cell>
        </row>
        <row r="248">
          <cell r="D248">
            <v>735.117052</v>
          </cell>
        </row>
        <row r="249">
          <cell r="D249">
            <v>635.117052</v>
          </cell>
        </row>
        <row r="250">
          <cell r="D250">
            <v>100</v>
          </cell>
        </row>
        <row r="251">
          <cell r="A251">
            <v>2080106</v>
          </cell>
        </row>
        <row r="251">
          <cell r="D251">
            <v>1138.896058</v>
          </cell>
        </row>
        <row r="252">
          <cell r="D252">
            <v>1138.896058</v>
          </cell>
        </row>
        <row r="253">
          <cell r="A253">
            <v>2080109</v>
          </cell>
        </row>
        <row r="253">
          <cell r="D253">
            <v>644.593848</v>
          </cell>
        </row>
        <row r="254">
          <cell r="D254">
            <v>644.593848</v>
          </cell>
        </row>
        <row r="255">
          <cell r="A255">
            <v>20802</v>
          </cell>
        </row>
        <row r="255">
          <cell r="D255">
            <v>1319.1033692</v>
          </cell>
        </row>
        <row r="256">
          <cell r="A256">
            <v>2080202</v>
          </cell>
        </row>
        <row r="256">
          <cell r="D256">
            <v>1319.1033692</v>
          </cell>
        </row>
        <row r="257">
          <cell r="D257">
            <v>1319.1033692</v>
          </cell>
        </row>
        <row r="258">
          <cell r="A258">
            <v>2080299</v>
          </cell>
        </row>
        <row r="258">
          <cell r="D258">
            <v>0</v>
          </cell>
        </row>
        <row r="259">
          <cell r="D259">
            <v>0</v>
          </cell>
        </row>
        <row r="260">
          <cell r="A260">
            <v>20805</v>
          </cell>
        </row>
        <row r="260">
          <cell r="D260">
            <v>8240</v>
          </cell>
        </row>
        <row r="261">
          <cell r="D261">
            <v>0</v>
          </cell>
        </row>
        <row r="262">
          <cell r="A262">
            <v>2080506</v>
          </cell>
        </row>
        <row r="262">
          <cell r="D262">
            <v>1800</v>
          </cell>
        </row>
        <row r="263">
          <cell r="D263">
            <v>1800</v>
          </cell>
        </row>
        <row r="264">
          <cell r="A264">
            <v>2080507</v>
          </cell>
        </row>
        <row r="264">
          <cell r="D264">
            <v>6440</v>
          </cell>
        </row>
        <row r="265">
          <cell r="D265">
            <v>6440</v>
          </cell>
        </row>
        <row r="266">
          <cell r="A266">
            <v>20807</v>
          </cell>
        </row>
        <row r="266">
          <cell r="D266">
            <v>678.6</v>
          </cell>
        </row>
        <row r="267">
          <cell r="A267">
            <v>2080799</v>
          </cell>
        </row>
        <row r="267">
          <cell r="D267">
            <v>678.6</v>
          </cell>
        </row>
        <row r="268">
          <cell r="D268">
            <v>678.6</v>
          </cell>
        </row>
        <row r="269">
          <cell r="A269">
            <v>20808</v>
          </cell>
        </row>
        <row r="269">
          <cell r="D269">
            <v>1301.136</v>
          </cell>
        </row>
        <row r="270">
          <cell r="A270">
            <v>2080801</v>
          </cell>
        </row>
        <row r="270">
          <cell r="D270">
            <v>450</v>
          </cell>
        </row>
        <row r="271">
          <cell r="D271">
            <v>450</v>
          </cell>
        </row>
        <row r="272">
          <cell r="A272">
            <v>2080802</v>
          </cell>
        </row>
        <row r="272">
          <cell r="D272">
            <v>51</v>
          </cell>
        </row>
        <row r="273">
          <cell r="D273">
            <v>51</v>
          </cell>
        </row>
        <row r="274">
          <cell r="A274">
            <v>2080803</v>
          </cell>
        </row>
        <row r="274">
          <cell r="D274">
            <v>9</v>
          </cell>
        </row>
        <row r="275">
          <cell r="D275">
            <v>9</v>
          </cell>
        </row>
        <row r="276">
          <cell r="A276">
            <v>2080805</v>
          </cell>
        </row>
        <row r="276">
          <cell r="D276">
            <v>400</v>
          </cell>
        </row>
        <row r="277">
          <cell r="D277">
            <v>400</v>
          </cell>
        </row>
        <row r="278">
          <cell r="A278">
            <v>2080806</v>
          </cell>
        </row>
        <row r="278">
          <cell r="D278">
            <v>221.4</v>
          </cell>
        </row>
        <row r="279">
          <cell r="D279">
            <v>221.4</v>
          </cell>
        </row>
        <row r="280">
          <cell r="A280">
            <v>2080899</v>
          </cell>
        </row>
        <row r="280">
          <cell r="D280">
            <v>169.736</v>
          </cell>
        </row>
        <row r="281">
          <cell r="D281">
            <v>0</v>
          </cell>
        </row>
        <row r="282">
          <cell r="D282">
            <v>169.736</v>
          </cell>
        </row>
        <row r="283">
          <cell r="A283">
            <v>20809</v>
          </cell>
        </row>
        <row r="283">
          <cell r="D283">
            <v>180.08</v>
          </cell>
        </row>
        <row r="284">
          <cell r="A284">
            <v>2080901</v>
          </cell>
        </row>
        <row r="284">
          <cell r="D284">
            <v>167.58</v>
          </cell>
        </row>
        <row r="285">
          <cell r="D285">
            <v>167.58</v>
          </cell>
        </row>
        <row r="286">
          <cell r="A286">
            <v>2080904</v>
          </cell>
        </row>
        <row r="286">
          <cell r="D286">
            <v>7.5</v>
          </cell>
        </row>
        <row r="287">
          <cell r="D287">
            <v>7.5</v>
          </cell>
        </row>
        <row r="288">
          <cell r="A288">
            <v>2080905</v>
          </cell>
        </row>
        <row r="288">
          <cell r="D288">
            <v>5</v>
          </cell>
        </row>
        <row r="289">
          <cell r="D289">
            <v>5</v>
          </cell>
        </row>
        <row r="290">
          <cell r="A290">
            <v>20810</v>
          </cell>
        </row>
        <row r="290">
          <cell r="D290">
            <v>1819.710214</v>
          </cell>
        </row>
        <row r="291">
          <cell r="A291">
            <v>2081001</v>
          </cell>
        </row>
        <row r="291">
          <cell r="D291">
            <v>201.296</v>
          </cell>
        </row>
        <row r="292">
          <cell r="D292">
            <v>201.296</v>
          </cell>
        </row>
        <row r="293">
          <cell r="A293">
            <v>2081002</v>
          </cell>
        </row>
        <row r="293">
          <cell r="D293">
            <v>882</v>
          </cell>
        </row>
        <row r="294">
          <cell r="D294">
            <v>882</v>
          </cell>
        </row>
        <row r="295">
          <cell r="A295">
            <v>2081004</v>
          </cell>
        </row>
        <row r="295">
          <cell r="D295">
            <v>258.6375</v>
          </cell>
        </row>
        <row r="296">
          <cell r="D296">
            <v>258.6375</v>
          </cell>
        </row>
        <row r="297">
          <cell r="A297">
            <v>2081005</v>
          </cell>
        </row>
        <row r="297">
          <cell r="D297">
            <v>161.568714</v>
          </cell>
        </row>
        <row r="298">
          <cell r="D298">
            <v>161.568714</v>
          </cell>
        </row>
        <row r="299">
          <cell r="D299">
            <v>0</v>
          </cell>
        </row>
        <row r="300">
          <cell r="A300">
            <v>2081006</v>
          </cell>
        </row>
        <row r="300">
          <cell r="D300">
            <v>129.68</v>
          </cell>
        </row>
        <row r="301">
          <cell r="D301">
            <v>129.68</v>
          </cell>
        </row>
        <row r="302">
          <cell r="A302">
            <v>2081099</v>
          </cell>
        </row>
        <row r="302">
          <cell r="D302">
            <v>186.528</v>
          </cell>
        </row>
        <row r="303">
          <cell r="D303">
            <v>186.528</v>
          </cell>
        </row>
        <row r="304">
          <cell r="A304">
            <v>20811</v>
          </cell>
        </row>
        <row r="304">
          <cell r="D304">
            <v>919.65364</v>
          </cell>
        </row>
        <row r="305">
          <cell r="A305">
            <v>2081102</v>
          </cell>
        </row>
        <row r="305">
          <cell r="D305">
            <v>469.65364</v>
          </cell>
        </row>
        <row r="306">
          <cell r="D306">
            <v>466.41364</v>
          </cell>
        </row>
        <row r="307">
          <cell r="D307">
            <v>3.24</v>
          </cell>
        </row>
        <row r="308">
          <cell r="A308">
            <v>2081107</v>
          </cell>
        </row>
        <row r="308">
          <cell r="D308">
            <v>450</v>
          </cell>
        </row>
        <row r="309">
          <cell r="D309">
            <v>450</v>
          </cell>
        </row>
        <row r="310">
          <cell r="A310">
            <v>20816</v>
          </cell>
        </row>
        <row r="310">
          <cell r="D310">
            <v>315.599276</v>
          </cell>
        </row>
        <row r="311">
          <cell r="A311">
            <v>2081602</v>
          </cell>
        </row>
        <row r="311">
          <cell r="D311">
            <v>315.599276</v>
          </cell>
        </row>
        <row r="312">
          <cell r="D312">
            <v>315.599276</v>
          </cell>
        </row>
        <row r="313">
          <cell r="A313">
            <v>20819</v>
          </cell>
        </row>
        <row r="313">
          <cell r="D313">
            <v>1986.3492</v>
          </cell>
        </row>
        <row r="314">
          <cell r="A314">
            <v>2081901</v>
          </cell>
        </row>
        <row r="314">
          <cell r="D314">
            <v>250.746</v>
          </cell>
        </row>
        <row r="315">
          <cell r="D315">
            <v>250.746</v>
          </cell>
        </row>
        <row r="316">
          <cell r="A316">
            <v>2081902</v>
          </cell>
        </row>
        <row r="316">
          <cell r="D316">
            <v>1735.6032</v>
          </cell>
        </row>
        <row r="317">
          <cell r="D317">
            <v>1735.6032</v>
          </cell>
        </row>
        <row r="318">
          <cell r="A318">
            <v>20820</v>
          </cell>
        </row>
        <row r="318">
          <cell r="D318">
            <v>101.4093</v>
          </cell>
        </row>
        <row r="319">
          <cell r="A319">
            <v>2082001</v>
          </cell>
        </row>
        <row r="319">
          <cell r="D319">
            <v>101.4093</v>
          </cell>
        </row>
        <row r="320">
          <cell r="D320">
            <v>101.4093</v>
          </cell>
        </row>
        <row r="321">
          <cell r="A321">
            <v>2082002</v>
          </cell>
        </row>
        <row r="321">
          <cell r="D321">
            <v>0</v>
          </cell>
        </row>
        <row r="322">
          <cell r="D322">
            <v>0</v>
          </cell>
        </row>
        <row r="323">
          <cell r="A323">
            <v>20821</v>
          </cell>
        </row>
        <row r="323">
          <cell r="D323">
            <v>1054.458</v>
          </cell>
        </row>
        <row r="324">
          <cell r="A324">
            <v>2082101</v>
          </cell>
        </row>
        <row r="324">
          <cell r="D324">
            <v>100.8</v>
          </cell>
        </row>
        <row r="325">
          <cell r="D325">
            <v>100.8</v>
          </cell>
        </row>
        <row r="326">
          <cell r="A326">
            <v>2082102</v>
          </cell>
        </row>
        <row r="326">
          <cell r="D326">
            <v>953.658</v>
          </cell>
        </row>
        <row r="327">
          <cell r="D327">
            <v>953.658</v>
          </cell>
        </row>
        <row r="328">
          <cell r="A328">
            <v>20825</v>
          </cell>
        </row>
        <row r="328">
          <cell r="D328">
            <v>0</v>
          </cell>
        </row>
        <row r="329">
          <cell r="A329">
            <v>2082501</v>
          </cell>
        </row>
        <row r="329">
          <cell r="D329">
            <v>0</v>
          </cell>
        </row>
        <row r="330">
          <cell r="D330">
            <v>0</v>
          </cell>
        </row>
        <row r="331">
          <cell r="A331">
            <v>2082502</v>
          </cell>
        </row>
        <row r="331">
          <cell r="D331">
            <v>0</v>
          </cell>
        </row>
        <row r="332">
          <cell r="D332">
            <v>0</v>
          </cell>
        </row>
        <row r="333">
          <cell r="D333">
            <v>0</v>
          </cell>
        </row>
        <row r="334">
          <cell r="A334">
            <v>20826</v>
          </cell>
        </row>
        <row r="334">
          <cell r="D334">
            <v>8742.25084</v>
          </cell>
        </row>
        <row r="335">
          <cell r="A335">
            <v>2082601</v>
          </cell>
        </row>
        <row r="335">
          <cell r="D335">
            <v>4919.71484</v>
          </cell>
        </row>
        <row r="336">
          <cell r="D336">
            <v>4919.71484</v>
          </cell>
        </row>
        <row r="337">
          <cell r="A337">
            <v>2082602</v>
          </cell>
        </row>
        <row r="337">
          <cell r="D337">
            <v>3822.536</v>
          </cell>
        </row>
        <row r="338">
          <cell r="D338">
            <v>3822.536</v>
          </cell>
        </row>
        <row r="339">
          <cell r="A339">
            <v>2082699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A341">
            <v>20827</v>
          </cell>
        </row>
        <row r="341">
          <cell r="D341">
            <v>0</v>
          </cell>
        </row>
        <row r="342">
          <cell r="A342">
            <v>2082701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A344">
            <v>2082702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A346">
            <v>2082703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A348">
            <v>2082799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A351">
            <v>20828</v>
          </cell>
        </row>
        <row r="351">
          <cell r="D351">
            <v>414.92324</v>
          </cell>
        </row>
        <row r="352">
          <cell r="A352">
            <v>2082801</v>
          </cell>
        </row>
        <row r="352">
          <cell r="D352">
            <v>414.92324</v>
          </cell>
        </row>
        <row r="353">
          <cell r="D353">
            <v>414.92324</v>
          </cell>
        </row>
        <row r="354">
          <cell r="A354">
            <v>20830</v>
          </cell>
        </row>
        <row r="354">
          <cell r="D354">
            <v>217.3888</v>
          </cell>
        </row>
        <row r="355">
          <cell r="A355">
            <v>2083001</v>
          </cell>
        </row>
        <row r="355">
          <cell r="D355">
            <v>128.5</v>
          </cell>
        </row>
        <row r="356">
          <cell r="D356">
            <v>128.5</v>
          </cell>
        </row>
        <row r="357">
          <cell r="A357">
            <v>2083099</v>
          </cell>
        </row>
        <row r="357">
          <cell r="D357">
            <v>88.8888</v>
          </cell>
        </row>
        <row r="358">
          <cell r="D358">
            <v>88.8888</v>
          </cell>
        </row>
        <row r="359">
          <cell r="A359">
            <v>20899</v>
          </cell>
        </row>
        <row r="359">
          <cell r="D359">
            <v>1227.972393</v>
          </cell>
        </row>
        <row r="360">
          <cell r="A360" t="str">
            <v>2089999</v>
          </cell>
        </row>
        <row r="360">
          <cell r="D360">
            <v>1227.972393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A363">
            <v>210</v>
          </cell>
        </row>
        <row r="363">
          <cell r="D363">
            <v>15272.752522</v>
          </cell>
        </row>
        <row r="364">
          <cell r="A364">
            <v>21001</v>
          </cell>
        </row>
        <row r="364">
          <cell r="D364">
            <v>1132.535104</v>
          </cell>
        </row>
        <row r="365">
          <cell r="A365">
            <v>2100102</v>
          </cell>
        </row>
        <row r="365">
          <cell r="D365">
            <v>1132.535104</v>
          </cell>
        </row>
        <row r="366">
          <cell r="D366">
            <v>0</v>
          </cell>
        </row>
        <row r="367">
          <cell r="D367">
            <v>980.035164</v>
          </cell>
        </row>
        <row r="368">
          <cell r="D368">
            <v>152.49994</v>
          </cell>
        </row>
        <row r="369">
          <cell r="A369">
            <v>21002</v>
          </cell>
        </row>
        <row r="369">
          <cell r="D369">
            <v>2422.806368</v>
          </cell>
        </row>
        <row r="370">
          <cell r="A370">
            <v>2100201</v>
          </cell>
        </row>
        <row r="370">
          <cell r="D370">
            <v>2422.806368</v>
          </cell>
        </row>
        <row r="371">
          <cell r="D371">
            <v>2422.806368</v>
          </cell>
        </row>
        <row r="372">
          <cell r="D372">
            <v>0</v>
          </cell>
        </row>
        <row r="373">
          <cell r="A373">
            <v>21003</v>
          </cell>
        </row>
        <row r="373">
          <cell r="D373">
            <v>3889.404337</v>
          </cell>
        </row>
        <row r="374">
          <cell r="A374">
            <v>2100302</v>
          </cell>
        </row>
        <row r="374">
          <cell r="D374">
            <v>3889.404337</v>
          </cell>
        </row>
        <row r="375">
          <cell r="D375">
            <v>195.916733</v>
          </cell>
        </row>
        <row r="376">
          <cell r="D376">
            <v>494.735036</v>
          </cell>
        </row>
        <row r="377">
          <cell r="D377">
            <v>204.269128</v>
          </cell>
        </row>
        <row r="378">
          <cell r="D378">
            <v>193.043988</v>
          </cell>
        </row>
        <row r="379">
          <cell r="D379">
            <v>433.373644</v>
          </cell>
        </row>
        <row r="380">
          <cell r="D380">
            <v>587.088364</v>
          </cell>
        </row>
        <row r="381">
          <cell r="D381">
            <v>161.908578</v>
          </cell>
        </row>
        <row r="382">
          <cell r="D382">
            <v>203.900328</v>
          </cell>
        </row>
        <row r="383">
          <cell r="D383">
            <v>97.03322</v>
          </cell>
        </row>
        <row r="384">
          <cell r="D384">
            <v>93.992374</v>
          </cell>
        </row>
        <row r="385">
          <cell r="D385">
            <v>240.860844</v>
          </cell>
        </row>
        <row r="386">
          <cell r="D386">
            <v>159.918508</v>
          </cell>
        </row>
        <row r="387">
          <cell r="D387">
            <v>95.358584</v>
          </cell>
        </row>
        <row r="388">
          <cell r="D388">
            <v>236.584012</v>
          </cell>
        </row>
        <row r="389">
          <cell r="D389">
            <v>206.03606</v>
          </cell>
        </row>
        <row r="390">
          <cell r="D390">
            <v>285.384936</v>
          </cell>
        </row>
        <row r="391">
          <cell r="A391">
            <v>2100399</v>
          </cell>
        </row>
        <row r="391">
          <cell r="D391">
            <v>0</v>
          </cell>
        </row>
        <row r="392">
          <cell r="A392">
            <v>21004</v>
          </cell>
        </row>
        <row r="392">
          <cell r="D392">
            <v>2553.743465</v>
          </cell>
        </row>
        <row r="393">
          <cell r="A393">
            <v>2100401</v>
          </cell>
        </row>
        <row r="393">
          <cell r="D393">
            <v>705.405898</v>
          </cell>
        </row>
        <row r="394">
          <cell r="D394">
            <v>705.405898</v>
          </cell>
        </row>
        <row r="395">
          <cell r="A395">
            <v>2100402</v>
          </cell>
        </row>
        <row r="395">
          <cell r="D395">
            <v>397.497714</v>
          </cell>
        </row>
        <row r="396">
          <cell r="D396">
            <v>397.497714</v>
          </cell>
        </row>
        <row r="397">
          <cell r="A397">
            <v>2100403</v>
          </cell>
        </row>
        <row r="397">
          <cell r="D397">
            <v>834.503553</v>
          </cell>
        </row>
        <row r="398">
          <cell r="D398">
            <v>834.503553</v>
          </cell>
        </row>
        <row r="399">
          <cell r="A399">
            <v>2100408</v>
          </cell>
        </row>
        <row r="399">
          <cell r="D399">
            <v>346.0839</v>
          </cell>
        </row>
        <row r="400">
          <cell r="D400">
            <v>346.0839</v>
          </cell>
        </row>
        <row r="401">
          <cell r="A401">
            <v>2100409</v>
          </cell>
        </row>
        <row r="401">
          <cell r="D401">
            <v>270.2524</v>
          </cell>
        </row>
        <row r="402">
          <cell r="D402">
            <v>270.2524</v>
          </cell>
        </row>
        <row r="403">
          <cell r="A403">
            <v>2100499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A405">
            <v>21007</v>
          </cell>
        </row>
        <row r="405">
          <cell r="D405">
            <v>1333.532</v>
          </cell>
        </row>
        <row r="406">
          <cell r="A406">
            <v>2100799</v>
          </cell>
        </row>
        <row r="406">
          <cell r="D406">
            <v>1333.532</v>
          </cell>
        </row>
        <row r="407">
          <cell r="D407">
            <v>1333.532</v>
          </cell>
        </row>
        <row r="408">
          <cell r="A408">
            <v>2100716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A411">
            <v>21011</v>
          </cell>
        </row>
        <row r="411">
          <cell r="D411">
            <v>0</v>
          </cell>
        </row>
        <row r="412">
          <cell r="A412">
            <v>2101101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A414">
            <v>2101102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A416">
            <v>21012</v>
          </cell>
        </row>
        <row r="416">
          <cell r="D416">
            <v>3138.881248</v>
          </cell>
        </row>
        <row r="417">
          <cell r="A417">
            <v>2101201</v>
          </cell>
        </row>
        <row r="417">
          <cell r="D417">
            <v>1978.80928</v>
          </cell>
        </row>
        <row r="418">
          <cell r="D418">
            <v>1978.80928</v>
          </cell>
        </row>
        <row r="419">
          <cell r="A419">
            <v>2101202</v>
          </cell>
        </row>
        <row r="419">
          <cell r="D419">
            <v>1056.3</v>
          </cell>
        </row>
        <row r="420">
          <cell r="D420">
            <v>1056.3</v>
          </cell>
        </row>
        <row r="421">
          <cell r="A421">
            <v>2101299</v>
          </cell>
        </row>
        <row r="421">
          <cell r="D421">
            <v>103.771968</v>
          </cell>
        </row>
        <row r="422">
          <cell r="D422">
            <v>103.771968</v>
          </cell>
        </row>
        <row r="423">
          <cell r="D423">
            <v>0</v>
          </cell>
        </row>
        <row r="424">
          <cell r="A424">
            <v>21013</v>
          </cell>
        </row>
        <row r="424">
          <cell r="D424">
            <v>801.85</v>
          </cell>
        </row>
        <row r="425">
          <cell r="A425">
            <v>2101301</v>
          </cell>
        </row>
        <row r="425">
          <cell r="D425">
            <v>801.85</v>
          </cell>
        </row>
        <row r="426">
          <cell r="D426">
            <v>801.85</v>
          </cell>
        </row>
        <row r="427">
          <cell r="A427">
            <v>21014</v>
          </cell>
        </row>
        <row r="427">
          <cell r="D427">
            <v>0</v>
          </cell>
        </row>
        <row r="428">
          <cell r="A428">
            <v>2101401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A430">
            <v>2101499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A432">
            <v>21016</v>
          </cell>
        </row>
        <row r="432">
          <cell r="D432">
            <v>0</v>
          </cell>
        </row>
        <row r="433">
          <cell r="A433">
            <v>2101601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A436">
            <v>211</v>
          </cell>
        </row>
        <row r="436">
          <cell r="D436">
            <v>24348.622</v>
          </cell>
        </row>
        <row r="437">
          <cell r="A437">
            <v>21101</v>
          </cell>
        </row>
        <row r="437">
          <cell r="D437">
            <v>348.622</v>
          </cell>
        </row>
        <row r="438">
          <cell r="A438">
            <v>2110102</v>
          </cell>
        </row>
        <row r="438">
          <cell r="D438">
            <v>348.622</v>
          </cell>
        </row>
        <row r="439">
          <cell r="D439">
            <v>348.622</v>
          </cell>
        </row>
        <row r="440">
          <cell r="A440">
            <v>21103</v>
          </cell>
        </row>
        <row r="440">
          <cell r="D440">
            <v>4000</v>
          </cell>
        </row>
        <row r="441">
          <cell r="A441">
            <v>2110302</v>
          </cell>
        </row>
        <row r="441">
          <cell r="D441">
            <v>4000</v>
          </cell>
        </row>
        <row r="442">
          <cell r="D442">
            <v>4000</v>
          </cell>
        </row>
        <row r="443">
          <cell r="A443">
            <v>21106</v>
          </cell>
        </row>
        <row r="443">
          <cell r="D443">
            <v>0</v>
          </cell>
        </row>
        <row r="444">
          <cell r="A444">
            <v>2110699</v>
          </cell>
        </row>
        <row r="444">
          <cell r="D444">
            <v>0</v>
          </cell>
        </row>
        <row r="445">
          <cell r="A445">
            <v>21110</v>
          </cell>
        </row>
        <row r="445">
          <cell r="D445">
            <v>20000</v>
          </cell>
        </row>
        <row r="446">
          <cell r="A446">
            <v>2111001</v>
          </cell>
        </row>
        <row r="446">
          <cell r="D446">
            <v>20000</v>
          </cell>
        </row>
        <row r="447">
          <cell r="A447">
            <v>21199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A449">
            <v>212</v>
          </cell>
        </row>
        <row r="449">
          <cell r="D449">
            <v>20565.6922844</v>
          </cell>
        </row>
        <row r="450">
          <cell r="A450">
            <v>21201</v>
          </cell>
        </row>
        <row r="450">
          <cell r="D450">
            <v>5268.1080654</v>
          </cell>
        </row>
        <row r="451">
          <cell r="A451">
            <v>2120102</v>
          </cell>
        </row>
        <row r="451">
          <cell r="D451">
            <v>5268.1080654</v>
          </cell>
        </row>
        <row r="452">
          <cell r="D452">
            <v>1130.655964</v>
          </cell>
        </row>
        <row r="453">
          <cell r="D453">
            <v>1742.5158864</v>
          </cell>
        </row>
        <row r="454">
          <cell r="D454">
            <v>1260.215004</v>
          </cell>
        </row>
        <row r="455">
          <cell r="D455">
            <v>1134.721211</v>
          </cell>
        </row>
        <row r="456">
          <cell r="A456">
            <v>2120106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A458">
            <v>2120199</v>
          </cell>
        </row>
        <row r="458">
          <cell r="D458">
            <v>0</v>
          </cell>
        </row>
        <row r="459">
          <cell r="A459">
            <v>21202</v>
          </cell>
        </row>
        <row r="459">
          <cell r="D459">
            <v>0</v>
          </cell>
        </row>
        <row r="460">
          <cell r="A460">
            <v>2120201</v>
          </cell>
        </row>
        <row r="460">
          <cell r="D460">
            <v>0</v>
          </cell>
        </row>
        <row r="461">
          <cell r="A461">
            <v>21203</v>
          </cell>
        </row>
        <row r="461">
          <cell r="D461">
            <v>14797.584219</v>
          </cell>
        </row>
        <row r="462">
          <cell r="A462">
            <v>2120399</v>
          </cell>
        </row>
        <row r="462">
          <cell r="D462">
            <v>14797.584219</v>
          </cell>
        </row>
        <row r="463">
          <cell r="D463">
            <v>3297.584219</v>
          </cell>
        </row>
        <row r="464">
          <cell r="D464">
            <v>11500</v>
          </cell>
        </row>
        <row r="465">
          <cell r="A465">
            <v>21205</v>
          </cell>
        </row>
        <row r="465">
          <cell r="D465">
            <v>500</v>
          </cell>
        </row>
        <row r="466">
          <cell r="A466">
            <v>2120501</v>
          </cell>
        </row>
        <row r="466">
          <cell r="D466">
            <v>500</v>
          </cell>
        </row>
        <row r="467">
          <cell r="D467">
            <v>0</v>
          </cell>
        </row>
        <row r="468">
          <cell r="A468">
            <v>213</v>
          </cell>
        </row>
        <row r="468">
          <cell r="D468">
            <v>22735.825511</v>
          </cell>
        </row>
        <row r="469">
          <cell r="A469">
            <v>21301</v>
          </cell>
        </row>
        <row r="469">
          <cell r="D469">
            <v>4294.473111</v>
          </cell>
        </row>
        <row r="470">
          <cell r="A470">
            <v>2130102</v>
          </cell>
        </row>
        <row r="470">
          <cell r="D470">
            <v>4096.473111</v>
          </cell>
        </row>
        <row r="471">
          <cell r="D471">
            <v>3133.564551</v>
          </cell>
        </row>
        <row r="472">
          <cell r="D472">
            <v>0</v>
          </cell>
        </row>
        <row r="473">
          <cell r="D473">
            <v>500.131124</v>
          </cell>
        </row>
        <row r="474">
          <cell r="D474">
            <v>0</v>
          </cell>
        </row>
        <row r="475">
          <cell r="D475">
            <v>462.777436</v>
          </cell>
        </row>
        <row r="476">
          <cell r="A476">
            <v>2130108</v>
          </cell>
        </row>
        <row r="476">
          <cell r="D476">
            <v>0</v>
          </cell>
        </row>
        <row r="477">
          <cell r="A477">
            <v>2130199</v>
          </cell>
        </row>
        <row r="477">
          <cell r="D477">
            <v>198</v>
          </cell>
        </row>
        <row r="478">
          <cell r="A478">
            <v>21302</v>
          </cell>
        </row>
        <row r="478">
          <cell r="D478">
            <v>1294.854984</v>
          </cell>
        </row>
        <row r="479">
          <cell r="A479">
            <v>2130202</v>
          </cell>
        </row>
        <row r="479">
          <cell r="D479">
            <v>1294.854984</v>
          </cell>
        </row>
        <row r="480">
          <cell r="D480">
            <v>1294.854984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A483">
            <v>2130209</v>
          </cell>
        </row>
        <row r="483">
          <cell r="D483">
            <v>0</v>
          </cell>
        </row>
        <row r="484">
          <cell r="A484">
            <v>2130213</v>
          </cell>
        </row>
        <row r="484">
          <cell r="D484">
            <v>0</v>
          </cell>
        </row>
        <row r="485">
          <cell r="A485">
            <v>21303</v>
          </cell>
        </row>
        <row r="485">
          <cell r="D485">
            <v>16365.303032</v>
          </cell>
        </row>
        <row r="486">
          <cell r="A486">
            <v>2130302</v>
          </cell>
        </row>
        <row r="486">
          <cell r="D486">
            <v>1163.303032</v>
          </cell>
        </row>
        <row r="487">
          <cell r="D487">
            <v>1163.303032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A490">
            <v>2130310</v>
          </cell>
        </row>
        <row r="490">
          <cell r="D490">
            <v>0</v>
          </cell>
        </row>
        <row r="491">
          <cell r="A491">
            <v>2130314</v>
          </cell>
        </row>
        <row r="491">
          <cell r="D491">
            <v>0</v>
          </cell>
        </row>
        <row r="492">
          <cell r="A492">
            <v>2130399</v>
          </cell>
        </row>
        <row r="492">
          <cell r="D492">
            <v>15202</v>
          </cell>
        </row>
        <row r="493">
          <cell r="A493">
            <v>21305</v>
          </cell>
        </row>
        <row r="493">
          <cell r="D493">
            <v>641.194384</v>
          </cell>
        </row>
        <row r="494">
          <cell r="A494">
            <v>2130502</v>
          </cell>
        </row>
        <row r="494">
          <cell r="D494">
            <v>641.194384</v>
          </cell>
        </row>
        <row r="495">
          <cell r="D495">
            <v>641.194384</v>
          </cell>
        </row>
        <row r="496">
          <cell r="A496">
            <v>21307</v>
          </cell>
        </row>
        <row r="496">
          <cell r="D496">
            <v>0</v>
          </cell>
        </row>
        <row r="497">
          <cell r="A497">
            <v>2130701</v>
          </cell>
        </row>
        <row r="497">
          <cell r="D497">
            <v>0</v>
          </cell>
        </row>
        <row r="498">
          <cell r="A498">
            <v>2130799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A500">
            <v>21308</v>
          </cell>
        </row>
        <row r="500">
          <cell r="D500">
            <v>140</v>
          </cell>
        </row>
        <row r="501">
          <cell r="A501">
            <v>2130804</v>
          </cell>
        </row>
        <row r="501">
          <cell r="D501">
            <v>90</v>
          </cell>
        </row>
        <row r="502">
          <cell r="D502">
            <v>90</v>
          </cell>
        </row>
        <row r="503">
          <cell r="A503">
            <v>2130805</v>
          </cell>
        </row>
        <row r="503">
          <cell r="D503">
            <v>50</v>
          </cell>
        </row>
        <row r="504">
          <cell r="D504">
            <v>50</v>
          </cell>
        </row>
        <row r="505">
          <cell r="A505">
            <v>2130899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A508">
            <v>214</v>
          </cell>
        </row>
        <row r="508">
          <cell r="D508">
            <v>1064.976648</v>
          </cell>
        </row>
        <row r="509">
          <cell r="A509">
            <v>21401</v>
          </cell>
        </row>
        <row r="509">
          <cell r="D509">
            <v>1064.976648</v>
          </cell>
        </row>
        <row r="510">
          <cell r="A510">
            <v>2140102</v>
          </cell>
        </row>
        <row r="510">
          <cell r="D510">
            <v>1064.976648</v>
          </cell>
        </row>
        <row r="511">
          <cell r="D511">
            <v>1064.976648</v>
          </cell>
        </row>
        <row r="512">
          <cell r="D512">
            <v>0</v>
          </cell>
        </row>
        <row r="513">
          <cell r="A513">
            <v>215</v>
          </cell>
        </row>
        <row r="513">
          <cell r="D513">
            <v>15827.502076</v>
          </cell>
        </row>
        <row r="514">
          <cell r="A514">
            <v>21501</v>
          </cell>
        </row>
        <row r="514">
          <cell r="D514">
            <v>827.502076</v>
          </cell>
        </row>
        <row r="515">
          <cell r="A515">
            <v>2150102</v>
          </cell>
        </row>
        <row r="515">
          <cell r="D515">
            <v>827.502076</v>
          </cell>
        </row>
        <row r="516">
          <cell r="D516">
            <v>827.502076</v>
          </cell>
        </row>
        <row r="517">
          <cell r="A517">
            <v>21507</v>
          </cell>
        </row>
        <row r="517">
          <cell r="D517">
            <v>0</v>
          </cell>
        </row>
        <row r="518">
          <cell r="A518">
            <v>2150702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A520">
            <v>21508</v>
          </cell>
        </row>
        <row r="520">
          <cell r="D520">
            <v>15000</v>
          </cell>
        </row>
        <row r="521">
          <cell r="A521">
            <v>2150899</v>
          </cell>
        </row>
        <row r="521">
          <cell r="D521">
            <v>15000</v>
          </cell>
        </row>
        <row r="522">
          <cell r="D522">
            <v>0</v>
          </cell>
        </row>
        <row r="523">
          <cell r="A523">
            <v>216</v>
          </cell>
        </row>
        <row r="523">
          <cell r="D523">
            <v>147.599424</v>
          </cell>
        </row>
        <row r="524">
          <cell r="A524">
            <v>21602</v>
          </cell>
        </row>
        <row r="524">
          <cell r="D524">
            <v>147.599424</v>
          </cell>
        </row>
        <row r="525">
          <cell r="A525">
            <v>2160202</v>
          </cell>
        </row>
        <row r="525">
          <cell r="D525">
            <v>147.599424</v>
          </cell>
        </row>
        <row r="526">
          <cell r="D526">
            <v>147.599424</v>
          </cell>
        </row>
        <row r="527">
          <cell r="D527">
            <v>0</v>
          </cell>
        </row>
        <row r="528">
          <cell r="A528">
            <v>217</v>
          </cell>
        </row>
        <row r="528">
          <cell r="D528">
            <v>426.697368</v>
          </cell>
        </row>
        <row r="529">
          <cell r="A529">
            <v>21701</v>
          </cell>
        </row>
        <row r="529">
          <cell r="D529">
            <v>426.697368</v>
          </cell>
        </row>
        <row r="530">
          <cell r="A530">
            <v>2170102</v>
          </cell>
        </row>
        <row r="530">
          <cell r="D530">
            <v>426.697368</v>
          </cell>
        </row>
        <row r="531">
          <cell r="D531">
            <v>426.697368</v>
          </cell>
        </row>
        <row r="532">
          <cell r="D532">
            <v>0</v>
          </cell>
        </row>
        <row r="533">
          <cell r="A533">
            <v>220</v>
          </cell>
        </row>
        <row r="533">
          <cell r="D533">
            <v>3514.19326237</v>
          </cell>
        </row>
        <row r="534">
          <cell r="A534">
            <v>22001</v>
          </cell>
        </row>
        <row r="534">
          <cell r="D534">
            <v>3275.67978237</v>
          </cell>
        </row>
        <row r="535">
          <cell r="A535">
            <v>2200102</v>
          </cell>
        </row>
        <row r="535">
          <cell r="D535">
            <v>3275.67978237</v>
          </cell>
        </row>
        <row r="536">
          <cell r="D536">
            <v>3275.67978237</v>
          </cell>
        </row>
        <row r="537">
          <cell r="D537">
            <v>0</v>
          </cell>
        </row>
        <row r="538">
          <cell r="A538">
            <v>22005</v>
          </cell>
        </row>
        <row r="538">
          <cell r="D538">
            <v>238.51348</v>
          </cell>
        </row>
        <row r="539">
          <cell r="A539">
            <v>2200599</v>
          </cell>
        </row>
        <row r="539">
          <cell r="D539">
            <v>238.51348</v>
          </cell>
        </row>
        <row r="540">
          <cell r="D540">
            <v>238.51348</v>
          </cell>
        </row>
        <row r="541">
          <cell r="D541">
            <v>0</v>
          </cell>
        </row>
        <row r="542">
          <cell r="A542">
            <v>221</v>
          </cell>
        </row>
        <row r="542">
          <cell r="D542">
            <v>25000</v>
          </cell>
        </row>
        <row r="543">
          <cell r="A543">
            <v>22101</v>
          </cell>
        </row>
        <row r="543">
          <cell r="D543">
            <v>25000</v>
          </cell>
        </row>
        <row r="544">
          <cell r="A544">
            <v>2210103</v>
          </cell>
        </row>
        <row r="544">
          <cell r="D544">
            <v>25000</v>
          </cell>
        </row>
        <row r="545">
          <cell r="A545">
            <v>2210105</v>
          </cell>
        </row>
        <row r="545">
          <cell r="D545">
            <v>0</v>
          </cell>
        </row>
        <row r="546">
          <cell r="A546">
            <v>2210107</v>
          </cell>
        </row>
        <row r="546">
          <cell r="D546">
            <v>0</v>
          </cell>
        </row>
        <row r="547">
          <cell r="A547">
            <v>2210108</v>
          </cell>
        </row>
        <row r="547">
          <cell r="D547">
            <v>0</v>
          </cell>
        </row>
        <row r="548">
          <cell r="D548">
            <v>0</v>
          </cell>
        </row>
        <row r="549">
          <cell r="A549">
            <v>222</v>
          </cell>
        </row>
        <row r="549">
          <cell r="D549">
            <v>924.74</v>
          </cell>
        </row>
        <row r="550">
          <cell r="A550">
            <v>22201</v>
          </cell>
        </row>
        <row r="550">
          <cell r="D550">
            <v>924.74</v>
          </cell>
        </row>
        <row r="551">
          <cell r="A551">
            <v>2220102</v>
          </cell>
        </row>
        <row r="551">
          <cell r="D551">
            <v>924.74</v>
          </cell>
        </row>
        <row r="552">
          <cell r="D552">
            <v>924.74</v>
          </cell>
        </row>
        <row r="553">
          <cell r="D553">
            <v>0</v>
          </cell>
        </row>
        <row r="554">
          <cell r="A554">
            <v>224</v>
          </cell>
        </row>
        <row r="554">
          <cell r="D554">
            <v>4089.825084</v>
          </cell>
        </row>
        <row r="555">
          <cell r="A555">
            <v>22401</v>
          </cell>
        </row>
        <row r="555">
          <cell r="D555">
            <v>1798.017294</v>
          </cell>
        </row>
        <row r="556">
          <cell r="A556">
            <v>2240101</v>
          </cell>
        </row>
        <row r="556">
          <cell r="D556">
            <v>1798.017294</v>
          </cell>
        </row>
        <row r="557">
          <cell r="D557">
            <v>1798.017294</v>
          </cell>
        </row>
        <row r="558">
          <cell r="A558">
            <v>2240106</v>
          </cell>
        </row>
        <row r="558">
          <cell r="D558">
            <v>0</v>
          </cell>
        </row>
        <row r="559">
          <cell r="D559">
            <v>0</v>
          </cell>
        </row>
        <row r="560">
          <cell r="A560">
            <v>22402</v>
          </cell>
        </row>
        <row r="560">
          <cell r="D560">
            <v>2291.80779</v>
          </cell>
        </row>
        <row r="561">
          <cell r="A561">
            <v>2240201</v>
          </cell>
        </row>
        <row r="561">
          <cell r="D561">
            <v>2291.80779</v>
          </cell>
        </row>
        <row r="562">
          <cell r="D562">
            <v>2291.80779</v>
          </cell>
        </row>
        <row r="563">
          <cell r="A563">
            <v>2240204</v>
          </cell>
        </row>
        <row r="563">
          <cell r="D563">
            <v>0</v>
          </cell>
        </row>
        <row r="564">
          <cell r="D564">
            <v>0</v>
          </cell>
        </row>
        <row r="565">
          <cell r="D565">
            <v>0</v>
          </cell>
        </row>
        <row r="566">
          <cell r="A566">
            <v>227</v>
          </cell>
        </row>
        <row r="566">
          <cell r="D566">
            <v>5000</v>
          </cell>
        </row>
        <row r="567">
          <cell r="D567">
            <v>5000</v>
          </cell>
        </row>
        <row r="568">
          <cell r="D568">
            <v>0</v>
          </cell>
        </row>
        <row r="569">
          <cell r="A569">
            <v>229</v>
          </cell>
        </row>
        <row r="569">
          <cell r="D569">
            <v>6065.2726212967</v>
          </cell>
        </row>
        <row r="570">
          <cell r="A570">
            <v>22902</v>
          </cell>
        </row>
        <row r="570">
          <cell r="D570">
            <v>1500</v>
          </cell>
        </row>
        <row r="571">
          <cell r="A571" t="str">
            <v>2290201</v>
          </cell>
        </row>
        <row r="571">
          <cell r="D571">
            <v>1500</v>
          </cell>
        </row>
        <row r="572">
          <cell r="D572">
            <v>0</v>
          </cell>
        </row>
        <row r="573">
          <cell r="A573">
            <v>22999</v>
          </cell>
        </row>
        <row r="573">
          <cell r="D573">
            <v>4565.2726212967</v>
          </cell>
        </row>
        <row r="574">
          <cell r="A574" t="str">
            <v>2299999</v>
          </cell>
        </row>
        <row r="574">
          <cell r="D574">
            <v>75</v>
          </cell>
        </row>
        <row r="575">
          <cell r="A575" t="str">
            <v>2299999</v>
          </cell>
        </row>
        <row r="575">
          <cell r="D575">
            <v>3326</v>
          </cell>
        </row>
        <row r="576">
          <cell r="A576" t="str">
            <v>2299999</v>
          </cell>
        </row>
        <row r="576">
          <cell r="D576">
            <v>1124.2726212967</v>
          </cell>
        </row>
        <row r="577">
          <cell r="A577" t="str">
            <v>2299999</v>
          </cell>
        </row>
        <row r="577">
          <cell r="D577">
            <v>40</v>
          </cell>
        </row>
        <row r="578">
          <cell r="A578">
            <v>232</v>
          </cell>
        </row>
        <row r="578">
          <cell r="D578">
            <v>11332.48</v>
          </cell>
        </row>
        <row r="579">
          <cell r="A579">
            <v>2320301</v>
          </cell>
        </row>
        <row r="579">
          <cell r="D579">
            <v>11332.48</v>
          </cell>
        </row>
        <row r="580">
          <cell r="A580">
            <v>2320399</v>
          </cell>
        </row>
        <row r="580">
          <cell r="D580">
            <v>0</v>
          </cell>
        </row>
        <row r="581">
          <cell r="D581">
            <v>0</v>
          </cell>
        </row>
        <row r="582">
          <cell r="A582">
            <v>233</v>
          </cell>
        </row>
        <row r="582">
          <cell r="D582">
            <v>30</v>
          </cell>
        </row>
        <row r="583">
          <cell r="A583">
            <v>23303</v>
          </cell>
        </row>
        <row r="583">
          <cell r="D583">
            <v>30</v>
          </cell>
        </row>
        <row r="584">
          <cell r="D584">
            <v>0</v>
          </cell>
        </row>
        <row r="585">
          <cell r="D585">
            <v>0</v>
          </cell>
        </row>
        <row r="586">
          <cell r="D586">
            <v>0</v>
          </cell>
        </row>
        <row r="587">
          <cell r="D587">
            <v>0</v>
          </cell>
        </row>
        <row r="588">
          <cell r="D588">
            <v>0</v>
          </cell>
        </row>
        <row r="589">
          <cell r="D589">
            <v>0</v>
          </cell>
        </row>
        <row r="590">
          <cell r="D590">
            <v>0</v>
          </cell>
        </row>
        <row r="591">
          <cell r="D591">
            <v>0</v>
          </cell>
        </row>
        <row r="592">
          <cell r="D592">
            <v>0</v>
          </cell>
        </row>
        <row r="593">
          <cell r="D593">
            <v>0</v>
          </cell>
        </row>
        <row r="594">
          <cell r="D594">
            <v>0</v>
          </cell>
        </row>
        <row r="595">
          <cell r="D595">
            <v>0</v>
          </cell>
        </row>
        <row r="596">
          <cell r="D596">
            <v>0</v>
          </cell>
        </row>
        <row r="597">
          <cell r="D597">
            <v>0</v>
          </cell>
        </row>
        <row r="598">
          <cell r="D598">
            <v>0</v>
          </cell>
        </row>
        <row r="599">
          <cell r="D599">
            <v>0</v>
          </cell>
        </row>
        <row r="600">
          <cell r="D600">
            <v>0</v>
          </cell>
        </row>
        <row r="601">
          <cell r="D601">
            <v>0</v>
          </cell>
        </row>
        <row r="602">
          <cell r="D602">
            <v>0</v>
          </cell>
        </row>
        <row r="603">
          <cell r="D603">
            <v>0</v>
          </cell>
        </row>
        <row r="604">
          <cell r="D604">
            <v>0</v>
          </cell>
        </row>
        <row r="605">
          <cell r="D605">
            <v>0</v>
          </cell>
        </row>
        <row r="606">
          <cell r="D606">
            <v>0</v>
          </cell>
        </row>
        <row r="607">
          <cell r="D607">
            <v>0</v>
          </cell>
        </row>
        <row r="608">
          <cell r="D608">
            <v>0</v>
          </cell>
        </row>
        <row r="609">
          <cell r="D609">
            <v>0</v>
          </cell>
        </row>
        <row r="610">
          <cell r="D610">
            <v>0</v>
          </cell>
        </row>
        <row r="611">
          <cell r="D61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09"/>
  <sheetViews>
    <sheetView tabSelected="1" workbookViewId="0">
      <pane xSplit="2" ySplit="5" topLeftCell="C578" activePane="bottomRight" state="frozenSplit"/>
      <selection/>
      <selection pane="topRight"/>
      <selection pane="bottomLeft"/>
      <selection pane="bottomRight" activeCell="I585" sqref="I585"/>
    </sheetView>
  </sheetViews>
  <sheetFormatPr defaultColWidth="9" defaultRowHeight="14.25"/>
  <cols>
    <col min="1" max="1" width="9" hidden="1" customWidth="1"/>
    <col min="2" max="2" width="37" style="6" customWidth="1"/>
    <col min="3" max="3" width="2.375" style="6" hidden="1" customWidth="1"/>
    <col min="4" max="4" width="6.375" style="6" hidden="1" customWidth="1"/>
    <col min="5" max="5" width="13.125" style="7" customWidth="1"/>
    <col min="6" max="6" width="11.625" style="8" customWidth="1"/>
    <col min="7" max="7" width="10.375" style="8" customWidth="1"/>
    <col min="8" max="8" width="12" customWidth="1"/>
    <col min="9" max="9" width="12.5" customWidth="1"/>
  </cols>
  <sheetData>
    <row r="1" s="1" customFormat="1" ht="32.25" customHeight="1" spans="1:9">
      <c r="A1" s="41"/>
      <c r="B1" s="42" t="s">
        <v>0</v>
      </c>
      <c r="C1" s="42"/>
      <c r="D1" s="42"/>
      <c r="E1" s="43"/>
      <c r="F1" s="43"/>
      <c r="G1" s="43"/>
      <c r="H1" s="43"/>
      <c r="I1" s="43"/>
    </row>
    <row r="2" s="2" customFormat="1" ht="18" customHeight="1" spans="1:9">
      <c r="A2" s="44"/>
      <c r="B2" s="45"/>
      <c r="C2" s="45"/>
      <c r="D2" s="45"/>
      <c r="E2" s="46"/>
      <c r="F2" s="46"/>
      <c r="G2" s="46"/>
      <c r="H2" s="46"/>
      <c r="I2" s="58" t="s">
        <v>1</v>
      </c>
    </row>
    <row r="3" ht="23.25" customHeight="1" spans="1:9">
      <c r="A3" s="7"/>
      <c r="B3" s="13" t="s">
        <v>2</v>
      </c>
      <c r="C3" s="13"/>
      <c r="D3" s="13"/>
      <c r="E3" s="14" t="s">
        <v>3</v>
      </c>
      <c r="F3" s="15" t="s">
        <v>4</v>
      </c>
      <c r="G3" s="15"/>
      <c r="H3" s="15"/>
      <c r="I3" s="47" t="s">
        <v>5</v>
      </c>
    </row>
    <row r="4" ht="33" customHeight="1" spans="1:9">
      <c r="A4" s="7"/>
      <c r="B4" s="13"/>
      <c r="C4" s="13"/>
      <c r="D4" s="13"/>
      <c r="E4" s="14"/>
      <c r="F4" s="14" t="s">
        <v>6</v>
      </c>
      <c r="G4" s="14" t="s">
        <v>7</v>
      </c>
      <c r="H4" s="47" t="s">
        <v>8</v>
      </c>
      <c r="I4" s="47"/>
    </row>
    <row r="5" s="3" customFormat="1" ht="24.95" customHeight="1" spans="1:9">
      <c r="A5" s="48"/>
      <c r="B5" s="18" t="s">
        <v>9</v>
      </c>
      <c r="C5" s="18"/>
      <c r="D5" s="18"/>
      <c r="E5" s="49">
        <v>432471</v>
      </c>
      <c r="F5" s="49">
        <v>352575</v>
      </c>
      <c r="G5" s="49">
        <v>447279</v>
      </c>
      <c r="H5" s="50">
        <f>G5/F5*100</f>
        <v>126.860667942991</v>
      </c>
      <c r="I5" s="50">
        <f t="shared" ref="I5:I17" si="0">(G5-E5)/E5*100</f>
        <v>3.42404461802063</v>
      </c>
    </row>
    <row r="6" s="3" customFormat="1" ht="14.95" customHeight="1" spans="1:9">
      <c r="A6" s="51">
        <v>201</v>
      </c>
      <c r="B6" s="52" t="s">
        <v>10</v>
      </c>
      <c r="C6" s="53">
        <f t="shared" ref="C6:C69" si="1">LEN(A6)</f>
        <v>3</v>
      </c>
      <c r="D6" s="53"/>
      <c r="E6" s="49">
        <v>40895</v>
      </c>
      <c r="F6" s="49">
        <v>57030</v>
      </c>
      <c r="G6" s="49">
        <v>46781</v>
      </c>
      <c r="H6" s="54">
        <f>G6/F6*100</f>
        <v>82.0287567946695</v>
      </c>
      <c r="I6" s="54">
        <f t="shared" si="0"/>
        <v>14.3929575742756</v>
      </c>
    </row>
    <row r="7" s="4" customFormat="1" ht="14.95" customHeight="1" spans="1:11">
      <c r="A7" s="51">
        <v>20101</v>
      </c>
      <c r="B7" s="52" t="s">
        <v>11</v>
      </c>
      <c r="C7" s="53">
        <f t="shared" si="1"/>
        <v>5</v>
      </c>
      <c r="D7" s="53" t="str">
        <f t="shared" ref="D7:D70" si="2">IF(C7=5,"",MID(A7,1,5))</f>
        <v/>
      </c>
      <c r="E7" s="49">
        <v>973</v>
      </c>
      <c r="F7" s="49">
        <v>1196</v>
      </c>
      <c r="G7" s="49">
        <v>961</v>
      </c>
      <c r="H7" s="54">
        <f>G7/F7*100</f>
        <v>80.3511705685619</v>
      </c>
      <c r="I7" s="54">
        <f t="shared" si="0"/>
        <v>-1.23329907502569</v>
      </c>
      <c r="K7" s="3"/>
    </row>
    <row r="8" ht="14.95" customHeight="1" spans="1:11">
      <c r="A8" s="51">
        <v>2010101</v>
      </c>
      <c r="B8" s="51" t="s">
        <v>12</v>
      </c>
      <c r="C8" s="53">
        <f t="shared" si="1"/>
        <v>7</v>
      </c>
      <c r="D8" s="53" t="str">
        <f t="shared" si="2"/>
        <v>20101</v>
      </c>
      <c r="E8" s="55">
        <v>679</v>
      </c>
      <c r="F8" s="55">
        <v>1196</v>
      </c>
      <c r="G8" s="55">
        <v>546</v>
      </c>
      <c r="H8" s="56">
        <f>G8/F8*100</f>
        <v>45.6521739130435</v>
      </c>
      <c r="I8" s="56">
        <f t="shared" si="0"/>
        <v>-19.5876288659794</v>
      </c>
      <c r="K8" s="3"/>
    </row>
    <row r="9" ht="14.95" customHeight="1" spans="1:11">
      <c r="A9" s="51">
        <v>2010102</v>
      </c>
      <c r="B9" s="51" t="s">
        <v>13</v>
      </c>
      <c r="C9" s="53">
        <f t="shared" si="1"/>
        <v>7</v>
      </c>
      <c r="D9" s="53" t="str">
        <f t="shared" si="2"/>
        <v>20101</v>
      </c>
      <c r="E9" s="55">
        <v>112</v>
      </c>
      <c r="F9" s="55">
        <v>0</v>
      </c>
      <c r="G9" s="55">
        <v>353</v>
      </c>
      <c r="H9" s="55">
        <v>0</v>
      </c>
      <c r="I9" s="56">
        <f t="shared" si="0"/>
        <v>215.178571428571</v>
      </c>
      <c r="K9" s="3"/>
    </row>
    <row r="10" ht="14.95" customHeight="1" spans="1:11">
      <c r="A10" s="51">
        <v>2010104</v>
      </c>
      <c r="B10" s="51" t="s">
        <v>14</v>
      </c>
      <c r="C10" s="53">
        <f t="shared" si="1"/>
        <v>7</v>
      </c>
      <c r="D10" s="53" t="str">
        <f t="shared" si="2"/>
        <v>20101</v>
      </c>
      <c r="E10" s="55">
        <v>37</v>
      </c>
      <c r="F10" s="55">
        <v>0</v>
      </c>
      <c r="G10" s="55">
        <v>0</v>
      </c>
      <c r="H10" s="55">
        <v>0</v>
      </c>
      <c r="I10" s="56">
        <f t="shared" si="0"/>
        <v>-100</v>
      </c>
      <c r="K10" s="3"/>
    </row>
    <row r="11" ht="14.95" customHeight="1" spans="1:11">
      <c r="A11" s="51">
        <v>2010106</v>
      </c>
      <c r="B11" s="51" t="s">
        <v>15</v>
      </c>
      <c r="C11" s="53">
        <f t="shared" si="1"/>
        <v>7</v>
      </c>
      <c r="D11" s="53" t="str">
        <f t="shared" si="2"/>
        <v>20101</v>
      </c>
      <c r="E11" s="55">
        <v>51</v>
      </c>
      <c r="F11" s="55">
        <v>0</v>
      </c>
      <c r="G11" s="55">
        <v>0</v>
      </c>
      <c r="H11" s="55">
        <v>0</v>
      </c>
      <c r="I11" s="56">
        <f t="shared" si="0"/>
        <v>-100</v>
      </c>
      <c r="K11" s="3"/>
    </row>
    <row r="12" ht="14.95" customHeight="1" spans="1:11">
      <c r="A12" s="51">
        <v>2010107</v>
      </c>
      <c r="B12" s="51" t="s">
        <v>16</v>
      </c>
      <c r="C12" s="53">
        <f t="shared" si="1"/>
        <v>7</v>
      </c>
      <c r="D12" s="53" t="str">
        <f t="shared" si="2"/>
        <v>20101</v>
      </c>
      <c r="E12" s="55">
        <v>34</v>
      </c>
      <c r="F12" s="55">
        <v>0</v>
      </c>
      <c r="G12" s="55">
        <v>62</v>
      </c>
      <c r="H12" s="55">
        <v>0</v>
      </c>
      <c r="I12" s="56">
        <f t="shared" si="0"/>
        <v>82.3529411764706</v>
      </c>
      <c r="K12" s="3"/>
    </row>
    <row r="13" ht="14.95" customHeight="1" spans="1:11">
      <c r="A13" s="51">
        <v>2010108</v>
      </c>
      <c r="B13" s="51" t="s">
        <v>17</v>
      </c>
      <c r="C13" s="53">
        <f t="shared" si="1"/>
        <v>7</v>
      </c>
      <c r="D13" s="53" t="str">
        <f t="shared" si="2"/>
        <v>20101</v>
      </c>
      <c r="E13" s="55">
        <v>58</v>
      </c>
      <c r="F13" s="55">
        <v>0</v>
      </c>
      <c r="G13" s="55">
        <v>0</v>
      </c>
      <c r="H13" s="55">
        <v>0</v>
      </c>
      <c r="I13" s="56">
        <f t="shared" si="0"/>
        <v>-100</v>
      </c>
      <c r="K13" s="3"/>
    </row>
    <row r="14" ht="14.95" customHeight="1" spans="1:11">
      <c r="A14" s="51">
        <v>2010109</v>
      </c>
      <c r="B14" s="51" t="s">
        <v>18</v>
      </c>
      <c r="C14" s="53">
        <f t="shared" si="1"/>
        <v>7</v>
      </c>
      <c r="D14" s="53" t="str">
        <f t="shared" si="2"/>
        <v>20101</v>
      </c>
      <c r="E14" s="55">
        <v>2</v>
      </c>
      <c r="F14" s="55">
        <v>0</v>
      </c>
      <c r="G14" s="55">
        <v>0</v>
      </c>
      <c r="H14" s="55">
        <v>0</v>
      </c>
      <c r="I14" s="56">
        <f t="shared" si="0"/>
        <v>-100</v>
      </c>
      <c r="K14" s="3"/>
    </row>
    <row r="15" ht="14.95" customHeight="1" spans="1:11">
      <c r="A15" s="51">
        <v>20102</v>
      </c>
      <c r="B15" s="52" t="s">
        <v>19</v>
      </c>
      <c r="C15" s="53">
        <f t="shared" si="1"/>
        <v>5</v>
      </c>
      <c r="D15" s="53" t="str">
        <f t="shared" si="2"/>
        <v/>
      </c>
      <c r="E15" s="49">
        <v>874</v>
      </c>
      <c r="F15" s="49">
        <v>1101</v>
      </c>
      <c r="G15" s="49">
        <v>812</v>
      </c>
      <c r="H15" s="54">
        <f>G15/F15*100</f>
        <v>73.7511353315168</v>
      </c>
      <c r="I15" s="54">
        <f t="shared" si="0"/>
        <v>-7.09382151029748</v>
      </c>
      <c r="K15" s="3"/>
    </row>
    <row r="16" ht="14.95" customHeight="1" spans="1:11">
      <c r="A16" s="51">
        <v>2010201</v>
      </c>
      <c r="B16" s="51" t="s">
        <v>12</v>
      </c>
      <c r="C16" s="53">
        <f t="shared" si="1"/>
        <v>7</v>
      </c>
      <c r="D16" s="53" t="str">
        <f t="shared" si="2"/>
        <v>20102</v>
      </c>
      <c r="E16" s="55">
        <v>594</v>
      </c>
      <c r="F16" s="55">
        <v>1101</v>
      </c>
      <c r="G16" s="55">
        <v>544</v>
      </c>
      <c r="H16" s="56">
        <f>G16/F16*100</f>
        <v>49.4096276112625</v>
      </c>
      <c r="I16" s="56">
        <f t="shared" si="0"/>
        <v>-8.41750841750842</v>
      </c>
      <c r="K16" s="3"/>
    </row>
    <row r="17" ht="14.95" customHeight="1" spans="1:11">
      <c r="A17" s="51">
        <v>2010202</v>
      </c>
      <c r="B17" s="51" t="s">
        <v>13</v>
      </c>
      <c r="C17" s="53">
        <f t="shared" si="1"/>
        <v>7</v>
      </c>
      <c r="D17" s="53" t="str">
        <f t="shared" si="2"/>
        <v>20102</v>
      </c>
      <c r="E17" s="55">
        <v>280</v>
      </c>
      <c r="F17" s="55">
        <v>0</v>
      </c>
      <c r="G17" s="55">
        <v>228</v>
      </c>
      <c r="H17" s="55">
        <v>0</v>
      </c>
      <c r="I17" s="56">
        <f t="shared" si="0"/>
        <v>-18.5714285714286</v>
      </c>
      <c r="K17" s="3"/>
    </row>
    <row r="18" ht="14.95" customHeight="1" spans="1:11">
      <c r="A18" s="51">
        <v>2010299</v>
      </c>
      <c r="B18" s="51" t="s">
        <v>20</v>
      </c>
      <c r="C18" s="53">
        <f t="shared" si="1"/>
        <v>7</v>
      </c>
      <c r="D18" s="53" t="str">
        <f t="shared" si="2"/>
        <v>20102</v>
      </c>
      <c r="E18" s="55">
        <v>0</v>
      </c>
      <c r="F18" s="55">
        <v>0</v>
      </c>
      <c r="G18" s="55">
        <v>40</v>
      </c>
      <c r="H18" s="55">
        <v>0</v>
      </c>
      <c r="I18" s="55">
        <v>0</v>
      </c>
      <c r="K18" s="3"/>
    </row>
    <row r="19" ht="14.95" customHeight="1" spans="1:11">
      <c r="A19" s="51">
        <v>20103</v>
      </c>
      <c r="B19" s="52" t="s">
        <v>21</v>
      </c>
      <c r="C19" s="53">
        <f t="shared" si="1"/>
        <v>5</v>
      </c>
      <c r="D19" s="53" t="str">
        <f t="shared" si="2"/>
        <v/>
      </c>
      <c r="E19" s="49">
        <v>19110</v>
      </c>
      <c r="F19" s="49">
        <v>30067</v>
      </c>
      <c r="G19" s="49">
        <v>15166</v>
      </c>
      <c r="H19" s="54">
        <f>G19/F19*100</f>
        <v>50.440682475804</v>
      </c>
      <c r="I19" s="54">
        <f t="shared" ref="I19:I32" si="3">(G19-E19)/E19*100</f>
        <v>-20.6384092098378</v>
      </c>
      <c r="K19" s="3"/>
    </row>
    <row r="20" ht="14.95" customHeight="1" spans="1:11">
      <c r="A20" s="51">
        <v>2010301</v>
      </c>
      <c r="B20" s="51" t="s">
        <v>12</v>
      </c>
      <c r="C20" s="53">
        <f t="shared" si="1"/>
        <v>7</v>
      </c>
      <c r="D20" s="53" t="str">
        <f t="shared" si="2"/>
        <v>20103</v>
      </c>
      <c r="E20" s="55">
        <v>9683</v>
      </c>
      <c r="F20" s="55">
        <v>16577</v>
      </c>
      <c r="G20" s="55">
        <v>9815</v>
      </c>
      <c r="H20" s="56">
        <f>G20/F20*100</f>
        <v>59.2085419557218</v>
      </c>
      <c r="I20" s="56">
        <f t="shared" si="3"/>
        <v>1.36321387999587</v>
      </c>
      <c r="K20" s="3"/>
    </row>
    <row r="21" ht="14.95" customHeight="1" spans="1:11">
      <c r="A21" s="51">
        <v>2010302</v>
      </c>
      <c r="B21" s="51" t="s">
        <v>13</v>
      </c>
      <c r="C21" s="53">
        <f t="shared" si="1"/>
        <v>7</v>
      </c>
      <c r="D21" s="53" t="str">
        <f t="shared" si="2"/>
        <v>20103</v>
      </c>
      <c r="E21" s="55">
        <v>6999</v>
      </c>
      <c r="F21" s="55">
        <v>7765</v>
      </c>
      <c r="G21" s="55">
        <v>3326</v>
      </c>
      <c r="H21" s="56">
        <f>G21/F21*100</f>
        <v>42.8332260141661</v>
      </c>
      <c r="I21" s="56">
        <f t="shared" si="3"/>
        <v>-52.4789255607944</v>
      </c>
      <c r="K21" s="3"/>
    </row>
    <row r="22" ht="14.95" customHeight="1" spans="1:11">
      <c r="A22" s="51">
        <v>2010306</v>
      </c>
      <c r="B22" s="51" t="s">
        <v>22</v>
      </c>
      <c r="C22" s="53">
        <f t="shared" si="1"/>
        <v>7</v>
      </c>
      <c r="D22" s="53" t="str">
        <f t="shared" si="2"/>
        <v>20103</v>
      </c>
      <c r="E22" s="55">
        <v>12</v>
      </c>
      <c r="F22" s="55">
        <v>0</v>
      </c>
      <c r="G22" s="55">
        <v>32</v>
      </c>
      <c r="H22" s="55">
        <v>0</v>
      </c>
      <c r="I22" s="56">
        <f t="shared" si="3"/>
        <v>166.666666666667</v>
      </c>
      <c r="K22" s="3"/>
    </row>
    <row r="23" ht="14.95" customHeight="1" spans="1:11">
      <c r="A23" s="57">
        <v>2010308</v>
      </c>
      <c r="B23" s="57" t="s">
        <v>23</v>
      </c>
      <c r="C23" s="53">
        <f t="shared" si="1"/>
        <v>7</v>
      </c>
      <c r="D23" s="53" t="str">
        <f t="shared" si="2"/>
        <v>20103</v>
      </c>
      <c r="E23" s="55">
        <v>346</v>
      </c>
      <c r="F23" s="55">
        <v>389</v>
      </c>
      <c r="G23" s="55">
        <v>0</v>
      </c>
      <c r="H23" s="56">
        <f>G23/F23*100</f>
        <v>0</v>
      </c>
      <c r="I23" s="56">
        <f t="shared" si="3"/>
        <v>-100</v>
      </c>
      <c r="K23" s="3"/>
    </row>
    <row r="24" s="4" customFormat="1" ht="14.95" customHeight="1" spans="1:11">
      <c r="A24" s="51">
        <v>2010399</v>
      </c>
      <c r="B24" s="51" t="s">
        <v>24</v>
      </c>
      <c r="C24" s="53">
        <f t="shared" si="1"/>
        <v>7</v>
      </c>
      <c r="D24" s="53" t="str">
        <f t="shared" si="2"/>
        <v>20103</v>
      </c>
      <c r="E24" s="55">
        <v>2070</v>
      </c>
      <c r="F24" s="55">
        <v>5336</v>
      </c>
      <c r="G24" s="55">
        <v>1993</v>
      </c>
      <c r="H24" s="56">
        <f>G24/F24*100</f>
        <v>37.3500749625187</v>
      </c>
      <c r="I24" s="56">
        <f t="shared" si="3"/>
        <v>-3.71980676328502</v>
      </c>
      <c r="K24" s="3"/>
    </row>
    <row r="25" ht="14.95" customHeight="1" spans="1:11">
      <c r="A25" s="51">
        <v>20104</v>
      </c>
      <c r="B25" s="52" t="s">
        <v>25</v>
      </c>
      <c r="C25" s="53">
        <f t="shared" si="1"/>
        <v>5</v>
      </c>
      <c r="D25" s="53" t="str">
        <f t="shared" si="2"/>
        <v/>
      </c>
      <c r="E25" s="49">
        <v>1505</v>
      </c>
      <c r="F25" s="49">
        <v>2602</v>
      </c>
      <c r="G25" s="49">
        <v>2627</v>
      </c>
      <c r="H25" s="54">
        <f>G25/F25*100</f>
        <v>100.960799385088</v>
      </c>
      <c r="I25" s="54">
        <f t="shared" si="3"/>
        <v>74.5514950166113</v>
      </c>
      <c r="K25" s="3"/>
    </row>
    <row r="26" ht="14.95" customHeight="1" spans="1:11">
      <c r="A26" s="51">
        <v>2010401</v>
      </c>
      <c r="B26" s="51" t="s">
        <v>12</v>
      </c>
      <c r="C26" s="53">
        <f t="shared" si="1"/>
        <v>7</v>
      </c>
      <c r="D26" s="53" t="str">
        <f t="shared" si="2"/>
        <v>20104</v>
      </c>
      <c r="E26" s="55">
        <v>616</v>
      </c>
      <c r="F26" s="55">
        <v>718</v>
      </c>
      <c r="G26" s="55">
        <v>899</v>
      </c>
      <c r="H26" s="56">
        <f>G26/F26*100</f>
        <v>125.208913649025</v>
      </c>
      <c r="I26" s="56">
        <f t="shared" si="3"/>
        <v>45.9415584415584</v>
      </c>
      <c r="K26" s="3"/>
    </row>
    <row r="27" ht="14.95" customHeight="1" spans="1:11">
      <c r="A27" s="51">
        <v>2010402</v>
      </c>
      <c r="B27" s="51" t="s">
        <v>13</v>
      </c>
      <c r="C27" s="53">
        <f t="shared" si="1"/>
        <v>7</v>
      </c>
      <c r="D27" s="53" t="str">
        <f t="shared" si="2"/>
        <v>20104</v>
      </c>
      <c r="E27" s="55">
        <v>327</v>
      </c>
      <c r="F27" s="55">
        <v>184</v>
      </c>
      <c r="G27" s="55">
        <v>486</v>
      </c>
      <c r="H27" s="56">
        <f>G27/F27*100</f>
        <v>264.130434782609</v>
      </c>
      <c r="I27" s="56">
        <f t="shared" si="3"/>
        <v>48.6238532110092</v>
      </c>
      <c r="K27" s="3"/>
    </row>
    <row r="28" ht="14.95" customHeight="1" spans="1:11">
      <c r="A28" s="51">
        <v>2010404</v>
      </c>
      <c r="B28" s="51" t="s">
        <v>26</v>
      </c>
      <c r="C28" s="53">
        <f t="shared" si="1"/>
        <v>7</v>
      </c>
      <c r="D28" s="53" t="str">
        <f t="shared" si="2"/>
        <v>20104</v>
      </c>
      <c r="E28" s="55">
        <v>23</v>
      </c>
      <c r="F28" s="55">
        <v>0</v>
      </c>
      <c r="G28" s="55">
        <v>10</v>
      </c>
      <c r="H28" s="55">
        <v>0</v>
      </c>
      <c r="I28" s="56">
        <f t="shared" si="3"/>
        <v>-56.5217391304348</v>
      </c>
      <c r="K28" s="3"/>
    </row>
    <row r="29" ht="14.95" customHeight="1" spans="1:11">
      <c r="A29" s="51">
        <v>2010406</v>
      </c>
      <c r="B29" s="51" t="s">
        <v>27</v>
      </c>
      <c r="C29" s="53">
        <f t="shared" si="1"/>
        <v>7</v>
      </c>
      <c r="D29" s="53" t="str">
        <f t="shared" si="2"/>
        <v>20104</v>
      </c>
      <c r="E29" s="55">
        <v>108</v>
      </c>
      <c r="F29" s="55">
        <v>0</v>
      </c>
      <c r="G29" s="55">
        <v>0</v>
      </c>
      <c r="H29" s="55">
        <v>0</v>
      </c>
      <c r="I29" s="56">
        <f t="shared" si="3"/>
        <v>-100</v>
      </c>
      <c r="K29" s="3"/>
    </row>
    <row r="30" ht="14.95" customHeight="1" spans="1:11">
      <c r="A30" s="51">
        <v>2010499</v>
      </c>
      <c r="B30" s="51" t="s">
        <v>28</v>
      </c>
      <c r="C30" s="53">
        <f t="shared" si="1"/>
        <v>7</v>
      </c>
      <c r="D30" s="53" t="str">
        <f t="shared" si="2"/>
        <v>20104</v>
      </c>
      <c r="E30" s="55">
        <v>431</v>
      </c>
      <c r="F30" s="55">
        <v>1700</v>
      </c>
      <c r="G30" s="55">
        <v>1232</v>
      </c>
      <c r="H30" s="56">
        <f>G30/F30*100</f>
        <v>72.4705882352941</v>
      </c>
      <c r="I30" s="56">
        <f t="shared" si="3"/>
        <v>185.84686774942</v>
      </c>
      <c r="K30" s="3"/>
    </row>
    <row r="31" s="4" customFormat="1" ht="14.95" customHeight="1" spans="1:11">
      <c r="A31" s="51">
        <v>20105</v>
      </c>
      <c r="B31" s="52" t="s">
        <v>29</v>
      </c>
      <c r="C31" s="53">
        <f t="shared" si="1"/>
        <v>5</v>
      </c>
      <c r="D31" s="53" t="str">
        <f t="shared" si="2"/>
        <v/>
      </c>
      <c r="E31" s="49">
        <v>726</v>
      </c>
      <c r="F31" s="49">
        <v>461</v>
      </c>
      <c r="G31" s="49">
        <v>593</v>
      </c>
      <c r="H31" s="54">
        <f>G31/F31*100</f>
        <v>128.633405639913</v>
      </c>
      <c r="I31" s="54">
        <f t="shared" si="3"/>
        <v>-18.3195592286501</v>
      </c>
      <c r="K31" s="3"/>
    </row>
    <row r="32" ht="14.95" customHeight="1" spans="1:11">
      <c r="A32" s="51">
        <v>2010501</v>
      </c>
      <c r="B32" s="51" t="s">
        <v>12</v>
      </c>
      <c r="C32" s="53">
        <f t="shared" si="1"/>
        <v>7</v>
      </c>
      <c r="D32" s="53" t="str">
        <f t="shared" si="2"/>
        <v>20105</v>
      </c>
      <c r="E32" s="55">
        <v>571</v>
      </c>
      <c r="F32" s="55">
        <v>461</v>
      </c>
      <c r="G32" s="55">
        <v>309</v>
      </c>
      <c r="H32" s="56">
        <f>G32/F32*100</f>
        <v>67.0281995661605</v>
      </c>
      <c r="I32" s="56">
        <f t="shared" si="3"/>
        <v>-45.8844133099825</v>
      </c>
      <c r="K32" s="3"/>
    </row>
    <row r="33" ht="14.95" customHeight="1" spans="1:11">
      <c r="A33" s="51">
        <v>2010502</v>
      </c>
      <c r="B33" s="51" t="s">
        <v>13</v>
      </c>
      <c r="C33" s="53">
        <f t="shared" si="1"/>
        <v>7</v>
      </c>
      <c r="D33" s="53" t="str">
        <f t="shared" si="2"/>
        <v>20105</v>
      </c>
      <c r="E33" s="55">
        <v>0</v>
      </c>
      <c r="F33" s="55">
        <v>0</v>
      </c>
      <c r="G33" s="55">
        <v>17</v>
      </c>
      <c r="H33" s="55">
        <v>0</v>
      </c>
      <c r="I33" s="55">
        <v>0</v>
      </c>
      <c r="K33" s="3"/>
    </row>
    <row r="34" ht="14.95" customHeight="1" spans="1:11">
      <c r="A34" s="51">
        <v>2010507</v>
      </c>
      <c r="B34" s="51" t="s">
        <v>30</v>
      </c>
      <c r="C34" s="53">
        <f t="shared" si="1"/>
        <v>7</v>
      </c>
      <c r="D34" s="53" t="str">
        <f t="shared" si="2"/>
        <v>20105</v>
      </c>
      <c r="E34" s="55">
        <v>0</v>
      </c>
      <c r="F34" s="55">
        <v>0</v>
      </c>
      <c r="G34" s="55">
        <v>49</v>
      </c>
      <c r="H34" s="55">
        <v>0</v>
      </c>
      <c r="I34" s="55">
        <v>0</v>
      </c>
      <c r="K34" s="3"/>
    </row>
    <row r="35" ht="14.95" customHeight="1" spans="1:11">
      <c r="A35" s="51">
        <v>2010599</v>
      </c>
      <c r="B35" s="51" t="s">
        <v>31</v>
      </c>
      <c r="C35" s="53">
        <f t="shared" si="1"/>
        <v>7</v>
      </c>
      <c r="D35" s="53" t="str">
        <f t="shared" si="2"/>
        <v>20105</v>
      </c>
      <c r="E35" s="55">
        <v>155</v>
      </c>
      <c r="F35" s="55">
        <v>0</v>
      </c>
      <c r="G35" s="55">
        <v>218</v>
      </c>
      <c r="H35" s="55">
        <v>0</v>
      </c>
      <c r="I35" s="56">
        <f t="shared" ref="I35:I40" si="4">(G35-E35)/E35*100</f>
        <v>40.6451612903226</v>
      </c>
      <c r="K35" s="3"/>
    </row>
    <row r="36" ht="14.95" customHeight="1" spans="1:11">
      <c r="A36" s="51">
        <v>20106</v>
      </c>
      <c r="B36" s="52" t="s">
        <v>32</v>
      </c>
      <c r="C36" s="53">
        <f t="shared" si="1"/>
        <v>5</v>
      </c>
      <c r="D36" s="53" t="str">
        <f t="shared" si="2"/>
        <v/>
      </c>
      <c r="E36" s="49">
        <v>2695</v>
      </c>
      <c r="F36" s="49">
        <v>2765</v>
      </c>
      <c r="G36" s="49">
        <v>5324</v>
      </c>
      <c r="H36" s="54">
        <f>G36/F36*100</f>
        <v>192.54972875226</v>
      </c>
      <c r="I36" s="54">
        <f t="shared" si="4"/>
        <v>97.5510204081633</v>
      </c>
      <c r="K36" s="3"/>
    </row>
    <row r="37" s="4" customFormat="1" ht="14.95" customHeight="1" spans="1:11">
      <c r="A37" s="51">
        <v>2010601</v>
      </c>
      <c r="B37" s="51" t="s">
        <v>12</v>
      </c>
      <c r="C37" s="53">
        <f t="shared" si="1"/>
        <v>7</v>
      </c>
      <c r="D37" s="53" t="str">
        <f t="shared" si="2"/>
        <v>20106</v>
      </c>
      <c r="E37" s="55">
        <v>170</v>
      </c>
      <c r="F37" s="55">
        <v>0</v>
      </c>
      <c r="G37" s="55">
        <v>1129</v>
      </c>
      <c r="H37" s="55">
        <v>0</v>
      </c>
      <c r="I37" s="56">
        <f t="shared" si="4"/>
        <v>564.117647058824</v>
      </c>
      <c r="K37" s="3"/>
    </row>
    <row r="38" ht="14.95" customHeight="1" spans="1:11">
      <c r="A38" s="51">
        <v>2010602</v>
      </c>
      <c r="B38" s="51" t="s">
        <v>13</v>
      </c>
      <c r="C38" s="53">
        <f t="shared" si="1"/>
        <v>7</v>
      </c>
      <c r="D38" s="53" t="str">
        <f t="shared" si="2"/>
        <v>20106</v>
      </c>
      <c r="E38" s="55">
        <v>2235</v>
      </c>
      <c r="F38" s="55">
        <v>2765</v>
      </c>
      <c r="G38" s="55">
        <v>732</v>
      </c>
      <c r="H38" s="56">
        <f>G38/F38*100</f>
        <v>26.4737793851718</v>
      </c>
      <c r="I38" s="56">
        <f t="shared" si="4"/>
        <v>-67.248322147651</v>
      </c>
      <c r="K38" s="3"/>
    </row>
    <row r="39" ht="14.95" customHeight="1" spans="1:11">
      <c r="A39" s="51">
        <v>2010650</v>
      </c>
      <c r="B39" s="51" t="s">
        <v>33</v>
      </c>
      <c r="C39" s="53">
        <f t="shared" si="1"/>
        <v>7</v>
      </c>
      <c r="D39" s="53" t="str">
        <f t="shared" si="2"/>
        <v>20106</v>
      </c>
      <c r="E39" s="55">
        <v>29</v>
      </c>
      <c r="F39" s="55">
        <v>0</v>
      </c>
      <c r="G39" s="55">
        <v>3425</v>
      </c>
      <c r="H39" s="55">
        <v>0</v>
      </c>
      <c r="I39" s="56">
        <f t="shared" si="4"/>
        <v>11710.3448275862</v>
      </c>
      <c r="K39" s="3"/>
    </row>
    <row r="40" ht="14.95" customHeight="1" spans="1:11">
      <c r="A40" s="51">
        <v>2010699</v>
      </c>
      <c r="B40" s="51" t="s">
        <v>34</v>
      </c>
      <c r="C40" s="53">
        <f t="shared" si="1"/>
        <v>7</v>
      </c>
      <c r="D40" s="53" t="str">
        <f t="shared" si="2"/>
        <v>20106</v>
      </c>
      <c r="E40" s="55">
        <v>261</v>
      </c>
      <c r="F40" s="55">
        <v>0</v>
      </c>
      <c r="G40" s="55">
        <v>38</v>
      </c>
      <c r="H40" s="55">
        <v>0</v>
      </c>
      <c r="I40" s="56">
        <f t="shared" si="4"/>
        <v>-85.4406130268199</v>
      </c>
      <c r="K40" s="3"/>
    </row>
    <row r="41" s="4" customFormat="1" ht="14.95" customHeight="1" spans="1:11">
      <c r="A41" s="51">
        <v>20107</v>
      </c>
      <c r="B41" s="52" t="s">
        <v>35</v>
      </c>
      <c r="C41" s="53">
        <f t="shared" si="1"/>
        <v>5</v>
      </c>
      <c r="D41" s="53" t="str">
        <f t="shared" si="2"/>
        <v/>
      </c>
      <c r="E41" s="49">
        <v>0</v>
      </c>
      <c r="F41" s="49">
        <v>500</v>
      </c>
      <c r="G41" s="49">
        <v>163</v>
      </c>
      <c r="H41" s="54">
        <f>G41/F41*100</f>
        <v>32.6</v>
      </c>
      <c r="I41" s="49">
        <v>0</v>
      </c>
      <c r="K41" s="3"/>
    </row>
    <row r="42" ht="14.95" customHeight="1" spans="1:11">
      <c r="A42" s="51">
        <v>2010799</v>
      </c>
      <c r="B42" s="51" t="s">
        <v>36</v>
      </c>
      <c r="C42" s="53">
        <f t="shared" si="1"/>
        <v>7</v>
      </c>
      <c r="D42" s="53" t="str">
        <f t="shared" si="2"/>
        <v>20107</v>
      </c>
      <c r="E42" s="55">
        <v>0</v>
      </c>
      <c r="F42" s="55">
        <v>500</v>
      </c>
      <c r="G42" s="55">
        <v>163</v>
      </c>
      <c r="H42" s="56">
        <f>G42/F42*100</f>
        <v>32.6</v>
      </c>
      <c r="I42" s="55">
        <v>0</v>
      </c>
      <c r="K42" s="3"/>
    </row>
    <row r="43" ht="14.95" customHeight="1" spans="1:11">
      <c r="A43" s="51">
        <v>20108</v>
      </c>
      <c r="B43" s="52" t="s">
        <v>37</v>
      </c>
      <c r="C43" s="53">
        <f t="shared" si="1"/>
        <v>5</v>
      </c>
      <c r="D43" s="53" t="str">
        <f t="shared" si="2"/>
        <v/>
      </c>
      <c r="E43" s="49">
        <v>519</v>
      </c>
      <c r="F43" s="49">
        <v>791</v>
      </c>
      <c r="G43" s="49">
        <v>534</v>
      </c>
      <c r="H43" s="54">
        <f>G43/F43*100</f>
        <v>67.5094816687737</v>
      </c>
      <c r="I43" s="54">
        <f>(G43-E43)/E43*100</f>
        <v>2.89017341040462</v>
      </c>
      <c r="K43" s="3"/>
    </row>
    <row r="44" ht="14.95" customHeight="1" spans="1:11">
      <c r="A44" s="51">
        <v>2010801</v>
      </c>
      <c r="B44" s="51" t="s">
        <v>12</v>
      </c>
      <c r="C44" s="53">
        <f t="shared" si="1"/>
        <v>7</v>
      </c>
      <c r="D44" s="53" t="str">
        <f t="shared" si="2"/>
        <v>20108</v>
      </c>
      <c r="E44" s="55">
        <v>0</v>
      </c>
      <c r="F44" s="55">
        <v>0</v>
      </c>
      <c r="G44" s="55">
        <v>344</v>
      </c>
      <c r="H44" s="55">
        <v>0</v>
      </c>
      <c r="I44" s="55">
        <v>0</v>
      </c>
      <c r="K44" s="3"/>
    </row>
    <row r="45" s="4" customFormat="1" ht="14.95" customHeight="1" spans="1:11">
      <c r="A45" s="51">
        <v>2010802</v>
      </c>
      <c r="B45" s="51" t="s">
        <v>13</v>
      </c>
      <c r="C45" s="53">
        <f t="shared" si="1"/>
        <v>7</v>
      </c>
      <c r="D45" s="53" t="str">
        <f t="shared" si="2"/>
        <v>20108</v>
      </c>
      <c r="E45" s="55">
        <v>519</v>
      </c>
      <c r="F45" s="55">
        <v>791</v>
      </c>
      <c r="G45" s="55">
        <v>190</v>
      </c>
      <c r="H45" s="56">
        <f>G45/F45*100</f>
        <v>24.0202275600506</v>
      </c>
      <c r="I45" s="56">
        <f t="shared" ref="I45:I64" si="5">(G45-E45)/E45*100</f>
        <v>-63.3911368015414</v>
      </c>
      <c r="K45" s="3"/>
    </row>
    <row r="46" ht="14.95" customHeight="1" spans="1:11">
      <c r="A46" s="51">
        <v>20111</v>
      </c>
      <c r="B46" s="52" t="s">
        <v>38</v>
      </c>
      <c r="C46" s="53">
        <f t="shared" si="1"/>
        <v>5</v>
      </c>
      <c r="D46" s="53" t="str">
        <f t="shared" si="2"/>
        <v/>
      </c>
      <c r="E46" s="49">
        <v>2657</v>
      </c>
      <c r="F46" s="49">
        <v>2977</v>
      </c>
      <c r="G46" s="49">
        <v>3692</v>
      </c>
      <c r="H46" s="54">
        <f>G46/F46*100</f>
        <v>124.017467248908</v>
      </c>
      <c r="I46" s="54">
        <f t="shared" si="5"/>
        <v>38.9537071885585</v>
      </c>
      <c r="K46" s="3"/>
    </row>
    <row r="47" ht="14.95" customHeight="1" spans="1:11">
      <c r="A47" s="51">
        <v>2011101</v>
      </c>
      <c r="B47" s="51" t="s">
        <v>12</v>
      </c>
      <c r="C47" s="53">
        <f t="shared" si="1"/>
        <v>7</v>
      </c>
      <c r="D47" s="53" t="str">
        <f t="shared" si="2"/>
        <v>20111</v>
      </c>
      <c r="E47" s="55">
        <v>1655</v>
      </c>
      <c r="F47" s="55">
        <v>2977</v>
      </c>
      <c r="G47" s="55">
        <v>1490</v>
      </c>
      <c r="H47" s="56">
        <f>G47/F47*100</f>
        <v>50.0503862949278</v>
      </c>
      <c r="I47" s="56">
        <f t="shared" si="5"/>
        <v>-9.96978851963746</v>
      </c>
      <c r="K47" s="3"/>
    </row>
    <row r="48" ht="14.95" customHeight="1" spans="1:11">
      <c r="A48" s="51">
        <v>2011102</v>
      </c>
      <c r="B48" s="51" t="s">
        <v>13</v>
      </c>
      <c r="C48" s="53">
        <f t="shared" si="1"/>
        <v>7</v>
      </c>
      <c r="D48" s="53" t="str">
        <f t="shared" si="2"/>
        <v>20111</v>
      </c>
      <c r="E48" s="55">
        <v>50</v>
      </c>
      <c r="F48" s="55">
        <v>0</v>
      </c>
      <c r="G48" s="55">
        <v>330</v>
      </c>
      <c r="H48" s="55">
        <v>0</v>
      </c>
      <c r="I48" s="56">
        <f t="shared" si="5"/>
        <v>560</v>
      </c>
      <c r="K48" s="3"/>
    </row>
    <row r="49" ht="14.95" customHeight="1" spans="1:11">
      <c r="A49" s="51">
        <v>2011199</v>
      </c>
      <c r="B49" s="51" t="s">
        <v>39</v>
      </c>
      <c r="C49" s="53">
        <f t="shared" si="1"/>
        <v>7</v>
      </c>
      <c r="D49" s="53" t="str">
        <f t="shared" si="2"/>
        <v>20111</v>
      </c>
      <c r="E49" s="55">
        <v>952</v>
      </c>
      <c r="F49" s="55">
        <v>0</v>
      </c>
      <c r="G49" s="55">
        <v>1872</v>
      </c>
      <c r="H49" s="55">
        <v>0</v>
      </c>
      <c r="I49" s="56">
        <f t="shared" si="5"/>
        <v>96.6386554621849</v>
      </c>
      <c r="K49" s="3"/>
    </row>
    <row r="50" ht="14.95" customHeight="1" spans="1:11">
      <c r="A50" s="51">
        <v>20113</v>
      </c>
      <c r="B50" s="52" t="s">
        <v>40</v>
      </c>
      <c r="C50" s="53">
        <f t="shared" si="1"/>
        <v>5</v>
      </c>
      <c r="D50" s="53" t="str">
        <f t="shared" si="2"/>
        <v/>
      </c>
      <c r="E50" s="49">
        <v>835</v>
      </c>
      <c r="F50" s="49">
        <v>0</v>
      </c>
      <c r="G50" s="49">
        <v>2536</v>
      </c>
      <c r="H50" s="49">
        <v>0</v>
      </c>
      <c r="I50" s="54">
        <f t="shared" si="5"/>
        <v>203.712574850299</v>
      </c>
      <c r="K50" s="3"/>
    </row>
    <row r="51" ht="14.95" customHeight="1" spans="1:11">
      <c r="A51" s="51">
        <v>2011301</v>
      </c>
      <c r="B51" s="51" t="s">
        <v>12</v>
      </c>
      <c r="C51" s="53">
        <f t="shared" si="1"/>
        <v>7</v>
      </c>
      <c r="D51" s="53" t="str">
        <f t="shared" si="2"/>
        <v>20113</v>
      </c>
      <c r="E51" s="55">
        <v>546</v>
      </c>
      <c r="F51" s="55">
        <v>0</v>
      </c>
      <c r="G51" s="55">
        <v>627</v>
      </c>
      <c r="H51" s="55">
        <v>0</v>
      </c>
      <c r="I51" s="56">
        <f t="shared" si="5"/>
        <v>14.8351648351648</v>
      </c>
      <c r="K51" s="3"/>
    </row>
    <row r="52" s="4" customFormat="1" ht="14.95" customHeight="1" spans="1:11">
      <c r="A52" s="51">
        <v>2011302</v>
      </c>
      <c r="B52" s="51" t="s">
        <v>13</v>
      </c>
      <c r="C52" s="53">
        <f t="shared" si="1"/>
        <v>7</v>
      </c>
      <c r="D52" s="53" t="str">
        <f t="shared" si="2"/>
        <v>20113</v>
      </c>
      <c r="E52" s="55">
        <v>199</v>
      </c>
      <c r="F52" s="55">
        <v>0</v>
      </c>
      <c r="G52" s="55">
        <v>774</v>
      </c>
      <c r="H52" s="55">
        <v>0</v>
      </c>
      <c r="I52" s="56">
        <f t="shared" si="5"/>
        <v>288.94472361809</v>
      </c>
      <c r="K52" s="3"/>
    </row>
    <row r="53" ht="14.95" customHeight="1" spans="1:11">
      <c r="A53" s="51">
        <v>2011308</v>
      </c>
      <c r="B53" s="51" t="s">
        <v>41</v>
      </c>
      <c r="C53" s="53">
        <f t="shared" si="1"/>
        <v>7</v>
      </c>
      <c r="D53" s="53" t="str">
        <f t="shared" si="2"/>
        <v>20113</v>
      </c>
      <c r="E53" s="55">
        <v>90</v>
      </c>
      <c r="F53" s="55">
        <v>0</v>
      </c>
      <c r="G53" s="55">
        <v>1135</v>
      </c>
      <c r="H53" s="55">
        <v>0</v>
      </c>
      <c r="I53" s="56">
        <f t="shared" si="5"/>
        <v>1161.11111111111</v>
      </c>
      <c r="K53" s="3"/>
    </row>
    <row r="54" ht="14.95" customHeight="1" spans="1:11">
      <c r="A54" s="51">
        <v>20123</v>
      </c>
      <c r="B54" s="52" t="s">
        <v>42</v>
      </c>
      <c r="C54" s="53">
        <f t="shared" si="1"/>
        <v>5</v>
      </c>
      <c r="D54" s="53" t="str">
        <f t="shared" si="2"/>
        <v/>
      </c>
      <c r="E54" s="49">
        <v>50</v>
      </c>
      <c r="F54" s="49">
        <v>0</v>
      </c>
      <c r="G54" s="49">
        <v>0</v>
      </c>
      <c r="H54" s="49">
        <v>0</v>
      </c>
      <c r="I54" s="54">
        <f t="shared" si="5"/>
        <v>-100</v>
      </c>
      <c r="K54" s="3"/>
    </row>
    <row r="55" ht="14.95" customHeight="1" spans="1:11">
      <c r="A55" s="51">
        <v>2012301</v>
      </c>
      <c r="B55" s="51" t="s">
        <v>12</v>
      </c>
      <c r="C55" s="53">
        <f t="shared" si="1"/>
        <v>7</v>
      </c>
      <c r="D55" s="53" t="str">
        <f t="shared" si="2"/>
        <v>20123</v>
      </c>
      <c r="E55" s="55">
        <v>8</v>
      </c>
      <c r="F55" s="55">
        <v>0</v>
      </c>
      <c r="G55" s="55">
        <v>0</v>
      </c>
      <c r="H55" s="55">
        <v>0</v>
      </c>
      <c r="I55" s="56">
        <f t="shared" si="5"/>
        <v>-100</v>
      </c>
      <c r="K55" s="3"/>
    </row>
    <row r="56" s="4" customFormat="1" ht="14.95" customHeight="1" spans="1:11">
      <c r="A56" s="51">
        <v>2012302</v>
      </c>
      <c r="B56" s="51" t="s">
        <v>13</v>
      </c>
      <c r="C56" s="53">
        <f t="shared" si="1"/>
        <v>7</v>
      </c>
      <c r="D56" s="53" t="str">
        <f t="shared" si="2"/>
        <v>20123</v>
      </c>
      <c r="E56" s="55">
        <v>28</v>
      </c>
      <c r="F56" s="55">
        <v>0</v>
      </c>
      <c r="G56" s="55">
        <v>0</v>
      </c>
      <c r="H56" s="55">
        <v>0</v>
      </c>
      <c r="I56" s="56">
        <f t="shared" si="5"/>
        <v>-100</v>
      </c>
      <c r="K56" s="3"/>
    </row>
    <row r="57" ht="14.95" customHeight="1" spans="1:11">
      <c r="A57" s="51">
        <v>2012304</v>
      </c>
      <c r="B57" s="51" t="s">
        <v>43</v>
      </c>
      <c r="C57" s="53">
        <f t="shared" si="1"/>
        <v>7</v>
      </c>
      <c r="D57" s="53" t="str">
        <f t="shared" si="2"/>
        <v>20123</v>
      </c>
      <c r="E57" s="55">
        <v>9</v>
      </c>
      <c r="F57" s="55">
        <v>0</v>
      </c>
      <c r="G57" s="55">
        <v>0</v>
      </c>
      <c r="H57" s="55">
        <v>0</v>
      </c>
      <c r="I57" s="56">
        <f t="shared" si="5"/>
        <v>-100</v>
      </c>
      <c r="K57" s="3"/>
    </row>
    <row r="58" s="4" customFormat="1" ht="14.95" customHeight="1" spans="1:11">
      <c r="A58" s="51">
        <v>2012399</v>
      </c>
      <c r="B58" s="51" t="s">
        <v>44</v>
      </c>
      <c r="C58" s="53">
        <f t="shared" si="1"/>
        <v>7</v>
      </c>
      <c r="D58" s="53" t="str">
        <f t="shared" si="2"/>
        <v>20123</v>
      </c>
      <c r="E58" s="55">
        <v>5</v>
      </c>
      <c r="F58" s="55">
        <v>0</v>
      </c>
      <c r="G58" s="55">
        <v>0</v>
      </c>
      <c r="H58" s="55">
        <v>0</v>
      </c>
      <c r="I58" s="56">
        <f t="shared" si="5"/>
        <v>-100</v>
      </c>
      <c r="K58" s="3"/>
    </row>
    <row r="59" ht="14.95" customHeight="1" spans="1:11">
      <c r="A59" s="51">
        <v>20125</v>
      </c>
      <c r="B59" s="52" t="s">
        <v>45</v>
      </c>
      <c r="C59" s="53">
        <f t="shared" si="1"/>
        <v>5</v>
      </c>
      <c r="D59" s="53" t="str">
        <f t="shared" si="2"/>
        <v/>
      </c>
      <c r="E59" s="49">
        <v>4</v>
      </c>
      <c r="F59" s="49">
        <v>0</v>
      </c>
      <c r="G59" s="49">
        <v>0</v>
      </c>
      <c r="H59" s="49">
        <v>0</v>
      </c>
      <c r="I59" s="54">
        <f t="shared" si="5"/>
        <v>-100</v>
      </c>
      <c r="K59" s="3"/>
    </row>
    <row r="60" ht="14.95" customHeight="1" spans="1:11">
      <c r="A60" s="51">
        <v>2012504</v>
      </c>
      <c r="B60" s="51" t="s">
        <v>46</v>
      </c>
      <c r="C60" s="53">
        <f t="shared" si="1"/>
        <v>7</v>
      </c>
      <c r="D60" s="53" t="str">
        <f t="shared" si="2"/>
        <v>20125</v>
      </c>
      <c r="E60" s="55">
        <v>1</v>
      </c>
      <c r="F60" s="55">
        <v>0</v>
      </c>
      <c r="G60" s="55">
        <v>0</v>
      </c>
      <c r="H60" s="55">
        <v>0</v>
      </c>
      <c r="I60" s="56">
        <f t="shared" si="5"/>
        <v>-100</v>
      </c>
      <c r="K60" s="3"/>
    </row>
    <row r="61" ht="14.95" customHeight="1" spans="1:11">
      <c r="A61" s="51">
        <v>2012599</v>
      </c>
      <c r="B61" s="51" t="s">
        <v>47</v>
      </c>
      <c r="C61" s="53">
        <f t="shared" si="1"/>
        <v>7</v>
      </c>
      <c r="D61" s="53" t="str">
        <f t="shared" si="2"/>
        <v>20125</v>
      </c>
      <c r="E61" s="55">
        <v>3</v>
      </c>
      <c r="F61" s="55">
        <v>0</v>
      </c>
      <c r="G61" s="55">
        <v>0</v>
      </c>
      <c r="H61" s="55">
        <v>0</v>
      </c>
      <c r="I61" s="56">
        <f t="shared" si="5"/>
        <v>-100</v>
      </c>
      <c r="K61" s="3"/>
    </row>
    <row r="62" s="4" customFormat="1" ht="14.95" customHeight="1" spans="1:11">
      <c r="A62" s="51">
        <v>20126</v>
      </c>
      <c r="B62" s="52" t="s">
        <v>48</v>
      </c>
      <c r="C62" s="53">
        <f t="shared" si="1"/>
        <v>5</v>
      </c>
      <c r="D62" s="53" t="str">
        <f t="shared" si="2"/>
        <v/>
      </c>
      <c r="E62" s="49">
        <v>173</v>
      </c>
      <c r="F62" s="49">
        <v>200</v>
      </c>
      <c r="G62" s="49">
        <v>231</v>
      </c>
      <c r="H62" s="54">
        <f>G62/F62*100</f>
        <v>115.5</v>
      </c>
      <c r="I62" s="54">
        <f t="shared" si="5"/>
        <v>33.5260115606936</v>
      </c>
      <c r="K62" s="3"/>
    </row>
    <row r="63" ht="14.95" customHeight="1" spans="1:11">
      <c r="A63" s="51">
        <v>2012601</v>
      </c>
      <c r="B63" s="51" t="s">
        <v>12</v>
      </c>
      <c r="C63" s="53">
        <f t="shared" si="1"/>
        <v>7</v>
      </c>
      <c r="D63" s="53" t="str">
        <f t="shared" si="2"/>
        <v>20126</v>
      </c>
      <c r="E63" s="55">
        <v>126</v>
      </c>
      <c r="F63" s="55">
        <v>200</v>
      </c>
      <c r="G63" s="55">
        <v>180</v>
      </c>
      <c r="H63" s="56">
        <f>G63/F63*100</f>
        <v>90</v>
      </c>
      <c r="I63" s="56">
        <f t="shared" si="5"/>
        <v>42.8571428571429</v>
      </c>
      <c r="K63" s="3"/>
    </row>
    <row r="64" ht="14.95" customHeight="1" spans="1:11">
      <c r="A64" s="51">
        <v>2012602</v>
      </c>
      <c r="B64" s="51" t="s">
        <v>13</v>
      </c>
      <c r="C64" s="53">
        <f t="shared" si="1"/>
        <v>7</v>
      </c>
      <c r="D64" s="53" t="str">
        <f t="shared" si="2"/>
        <v>20126</v>
      </c>
      <c r="E64" s="55">
        <v>47</v>
      </c>
      <c r="F64" s="55">
        <v>0</v>
      </c>
      <c r="G64" s="55">
        <v>44</v>
      </c>
      <c r="H64" s="55">
        <v>0</v>
      </c>
      <c r="I64" s="56">
        <f t="shared" si="5"/>
        <v>-6.38297872340426</v>
      </c>
      <c r="K64" s="3"/>
    </row>
    <row r="65" ht="14.95" customHeight="1" spans="1:11">
      <c r="A65" s="51">
        <v>2012699</v>
      </c>
      <c r="B65" s="51" t="s">
        <v>49</v>
      </c>
      <c r="C65" s="53">
        <f t="shared" si="1"/>
        <v>7</v>
      </c>
      <c r="D65" s="53" t="str">
        <f t="shared" si="2"/>
        <v>20126</v>
      </c>
      <c r="E65" s="55">
        <v>0</v>
      </c>
      <c r="F65" s="55">
        <v>0</v>
      </c>
      <c r="G65" s="55">
        <v>7</v>
      </c>
      <c r="H65" s="55">
        <v>0</v>
      </c>
      <c r="I65" s="55">
        <v>0</v>
      </c>
      <c r="K65" s="3"/>
    </row>
    <row r="66" s="4" customFormat="1" ht="14.95" customHeight="1" spans="1:11">
      <c r="A66" s="51">
        <v>20128</v>
      </c>
      <c r="B66" s="52" t="s">
        <v>50</v>
      </c>
      <c r="C66" s="53">
        <f t="shared" si="1"/>
        <v>5</v>
      </c>
      <c r="D66" s="53" t="str">
        <f t="shared" si="2"/>
        <v/>
      </c>
      <c r="E66" s="49">
        <v>71</v>
      </c>
      <c r="F66" s="49">
        <v>80</v>
      </c>
      <c r="G66" s="49">
        <v>74</v>
      </c>
      <c r="H66" s="54">
        <f>G66/F66*100</f>
        <v>92.5</v>
      </c>
      <c r="I66" s="54">
        <f t="shared" ref="I66:I85" si="6">(G66-E66)/E66*100</f>
        <v>4.22535211267606</v>
      </c>
      <c r="K66" s="3"/>
    </row>
    <row r="67" ht="14.95" customHeight="1" spans="1:11">
      <c r="A67" s="51">
        <v>2012801</v>
      </c>
      <c r="B67" s="51" t="s">
        <v>12</v>
      </c>
      <c r="C67" s="53">
        <f t="shared" si="1"/>
        <v>7</v>
      </c>
      <c r="D67" s="53" t="str">
        <f t="shared" si="2"/>
        <v>20128</v>
      </c>
      <c r="E67" s="55">
        <v>41</v>
      </c>
      <c r="F67" s="55">
        <v>80</v>
      </c>
      <c r="G67" s="55">
        <v>36</v>
      </c>
      <c r="H67" s="56">
        <f>G67/F67*100</f>
        <v>45</v>
      </c>
      <c r="I67" s="56">
        <f t="shared" si="6"/>
        <v>-12.1951219512195</v>
      </c>
      <c r="K67" s="3"/>
    </row>
    <row r="68" s="4" customFormat="1" ht="14.95" customHeight="1" spans="1:11">
      <c r="A68" s="51">
        <v>2012802</v>
      </c>
      <c r="B68" s="51" t="s">
        <v>13</v>
      </c>
      <c r="C68" s="53">
        <f t="shared" si="1"/>
        <v>7</v>
      </c>
      <c r="D68" s="53" t="str">
        <f t="shared" si="2"/>
        <v>20128</v>
      </c>
      <c r="E68" s="55">
        <v>16</v>
      </c>
      <c r="F68" s="55">
        <v>0</v>
      </c>
      <c r="G68" s="55">
        <v>16</v>
      </c>
      <c r="H68" s="55">
        <v>0</v>
      </c>
      <c r="I68" s="56">
        <f t="shared" si="6"/>
        <v>0</v>
      </c>
      <c r="K68" s="3"/>
    </row>
    <row r="69" s="4" customFormat="1" ht="14.95" customHeight="1" spans="1:11">
      <c r="A69" s="51">
        <v>2012899</v>
      </c>
      <c r="B69" s="51" t="s">
        <v>51</v>
      </c>
      <c r="C69" s="53">
        <f t="shared" si="1"/>
        <v>7</v>
      </c>
      <c r="D69" s="53" t="str">
        <f t="shared" si="2"/>
        <v>20128</v>
      </c>
      <c r="E69" s="55">
        <v>14</v>
      </c>
      <c r="F69" s="55">
        <v>0</v>
      </c>
      <c r="G69" s="55">
        <v>22</v>
      </c>
      <c r="H69" s="55">
        <v>0</v>
      </c>
      <c r="I69" s="56">
        <f t="shared" si="6"/>
        <v>57.1428571428571</v>
      </c>
      <c r="K69" s="3"/>
    </row>
    <row r="70" ht="14.95" customHeight="1" spans="1:11">
      <c r="A70" s="51">
        <v>20129</v>
      </c>
      <c r="B70" s="52" t="s">
        <v>52</v>
      </c>
      <c r="C70" s="53">
        <f t="shared" ref="C70:C110" si="7">LEN(A70)</f>
        <v>5</v>
      </c>
      <c r="D70" s="53" t="str">
        <f t="shared" si="2"/>
        <v/>
      </c>
      <c r="E70" s="49">
        <v>781</v>
      </c>
      <c r="F70" s="49">
        <v>1887</v>
      </c>
      <c r="G70" s="49">
        <v>840</v>
      </c>
      <c r="H70" s="54">
        <f>G70/F70*100</f>
        <v>44.5151033386327</v>
      </c>
      <c r="I70" s="54">
        <f t="shared" si="6"/>
        <v>7.55441741357234</v>
      </c>
      <c r="K70" s="3"/>
    </row>
    <row r="71" ht="14.95" customHeight="1" spans="1:11">
      <c r="A71" s="51">
        <v>2012901</v>
      </c>
      <c r="B71" s="51" t="s">
        <v>12</v>
      </c>
      <c r="C71" s="53">
        <f t="shared" si="7"/>
        <v>7</v>
      </c>
      <c r="D71" s="53" t="str">
        <f t="shared" ref="D71:D110" si="8">IF(C71=5,"",MID(A71,1,5))</f>
        <v>20129</v>
      </c>
      <c r="E71" s="55">
        <v>327</v>
      </c>
      <c r="F71" s="55">
        <v>1887</v>
      </c>
      <c r="G71" s="55">
        <v>294</v>
      </c>
      <c r="H71" s="56">
        <f>G71/F71*100</f>
        <v>15.5802861685215</v>
      </c>
      <c r="I71" s="56">
        <f t="shared" si="6"/>
        <v>-10.0917431192661</v>
      </c>
      <c r="K71" s="3"/>
    </row>
    <row r="72" ht="14.95" customHeight="1" spans="1:11">
      <c r="A72" s="51">
        <v>2012902</v>
      </c>
      <c r="B72" s="51" t="s">
        <v>13</v>
      </c>
      <c r="C72" s="53">
        <f t="shared" si="7"/>
        <v>7</v>
      </c>
      <c r="D72" s="53" t="str">
        <f t="shared" si="8"/>
        <v>20129</v>
      </c>
      <c r="E72" s="55">
        <v>44</v>
      </c>
      <c r="F72" s="55">
        <v>0</v>
      </c>
      <c r="G72" s="55">
        <v>9</v>
      </c>
      <c r="H72" s="55">
        <v>0</v>
      </c>
      <c r="I72" s="56">
        <f t="shared" si="6"/>
        <v>-79.5454545454545</v>
      </c>
      <c r="K72" s="3"/>
    </row>
    <row r="73" ht="14.95" customHeight="1" spans="1:11">
      <c r="A73" s="51">
        <v>2012906</v>
      </c>
      <c r="B73" s="51" t="s">
        <v>53</v>
      </c>
      <c r="C73" s="53">
        <f t="shared" si="7"/>
        <v>7</v>
      </c>
      <c r="D73" s="53" t="str">
        <f t="shared" si="8"/>
        <v>20129</v>
      </c>
      <c r="E73" s="55">
        <v>123</v>
      </c>
      <c r="F73" s="55">
        <v>0</v>
      </c>
      <c r="G73" s="55">
        <v>200</v>
      </c>
      <c r="H73" s="55">
        <v>0</v>
      </c>
      <c r="I73" s="56">
        <f t="shared" si="6"/>
        <v>62.6016260162602</v>
      </c>
      <c r="K73" s="3"/>
    </row>
    <row r="74" ht="14.95" customHeight="1" spans="1:11">
      <c r="A74" s="51">
        <v>2012999</v>
      </c>
      <c r="B74" s="51" t="s">
        <v>54</v>
      </c>
      <c r="C74" s="53">
        <f t="shared" si="7"/>
        <v>7</v>
      </c>
      <c r="D74" s="53" t="str">
        <f t="shared" si="8"/>
        <v>20129</v>
      </c>
      <c r="E74" s="55">
        <v>287</v>
      </c>
      <c r="F74" s="55">
        <v>0</v>
      </c>
      <c r="G74" s="55">
        <v>337</v>
      </c>
      <c r="H74" s="55">
        <v>0</v>
      </c>
      <c r="I74" s="56">
        <f t="shared" si="6"/>
        <v>17.4216027874564</v>
      </c>
      <c r="K74" s="3"/>
    </row>
    <row r="75" s="4" customFormat="1" ht="14.95" customHeight="1" spans="1:11">
      <c r="A75" s="51">
        <v>20131</v>
      </c>
      <c r="B75" s="52" t="s">
        <v>55</v>
      </c>
      <c r="C75" s="53">
        <f t="shared" si="7"/>
        <v>5</v>
      </c>
      <c r="D75" s="53" t="str">
        <f t="shared" si="8"/>
        <v/>
      </c>
      <c r="E75" s="49">
        <v>1092</v>
      </c>
      <c r="F75" s="49">
        <v>1024</v>
      </c>
      <c r="G75" s="49">
        <v>1334</v>
      </c>
      <c r="H75" s="54">
        <f>G75/F75*100</f>
        <v>130.2734375</v>
      </c>
      <c r="I75" s="54">
        <f t="shared" si="6"/>
        <v>22.1611721611722</v>
      </c>
      <c r="K75" s="3"/>
    </row>
    <row r="76" s="4" customFormat="1" ht="14.95" customHeight="1" spans="1:11">
      <c r="A76" s="51">
        <v>2013101</v>
      </c>
      <c r="B76" s="51" t="s">
        <v>12</v>
      </c>
      <c r="C76" s="53">
        <f t="shared" si="7"/>
        <v>7</v>
      </c>
      <c r="D76" s="53" t="str">
        <f t="shared" si="8"/>
        <v>20131</v>
      </c>
      <c r="E76" s="55">
        <v>636</v>
      </c>
      <c r="F76" s="55">
        <v>1024</v>
      </c>
      <c r="G76" s="55">
        <v>727</v>
      </c>
      <c r="H76" s="56">
        <f>G76/F76*100</f>
        <v>70.99609375</v>
      </c>
      <c r="I76" s="56">
        <f t="shared" si="6"/>
        <v>14.3081761006289</v>
      </c>
      <c r="K76" s="3"/>
    </row>
    <row r="77" ht="14.95" customHeight="1" spans="1:11">
      <c r="A77" s="51">
        <v>2013102</v>
      </c>
      <c r="B77" s="51" t="s">
        <v>13</v>
      </c>
      <c r="C77" s="53">
        <f t="shared" si="7"/>
        <v>7</v>
      </c>
      <c r="D77" s="53" t="str">
        <f t="shared" si="8"/>
        <v>20131</v>
      </c>
      <c r="E77" s="55">
        <v>106</v>
      </c>
      <c r="F77" s="55">
        <v>0</v>
      </c>
      <c r="G77" s="55">
        <v>158</v>
      </c>
      <c r="H77" s="55">
        <v>0</v>
      </c>
      <c r="I77" s="56">
        <f t="shared" si="6"/>
        <v>49.0566037735849</v>
      </c>
      <c r="K77" s="3"/>
    </row>
    <row r="78" ht="14.95" customHeight="1" spans="1:11">
      <c r="A78" s="51">
        <v>2013105</v>
      </c>
      <c r="B78" s="51" t="s">
        <v>56</v>
      </c>
      <c r="C78" s="53">
        <f t="shared" si="7"/>
        <v>7</v>
      </c>
      <c r="D78" s="53" t="str">
        <f t="shared" si="8"/>
        <v>20131</v>
      </c>
      <c r="E78" s="55">
        <v>9</v>
      </c>
      <c r="F78" s="55">
        <v>0</v>
      </c>
      <c r="G78" s="55">
        <v>0</v>
      </c>
      <c r="H78" s="55">
        <v>0</v>
      </c>
      <c r="I78" s="56">
        <f t="shared" si="6"/>
        <v>-100</v>
      </c>
      <c r="K78" s="3"/>
    </row>
    <row r="79" ht="14.95" customHeight="1" spans="1:11">
      <c r="A79" s="51">
        <v>2013199</v>
      </c>
      <c r="B79" s="51" t="s">
        <v>57</v>
      </c>
      <c r="C79" s="53">
        <f t="shared" si="7"/>
        <v>7</v>
      </c>
      <c r="D79" s="53" t="str">
        <f t="shared" si="8"/>
        <v>20131</v>
      </c>
      <c r="E79" s="55">
        <v>341</v>
      </c>
      <c r="F79" s="55">
        <v>0</v>
      </c>
      <c r="G79" s="55">
        <v>449</v>
      </c>
      <c r="H79" s="55">
        <v>0</v>
      </c>
      <c r="I79" s="56">
        <f t="shared" si="6"/>
        <v>31.6715542521994</v>
      </c>
      <c r="K79" s="3"/>
    </row>
    <row r="80" ht="14.95" customHeight="1" spans="1:11">
      <c r="A80" s="51">
        <v>20132</v>
      </c>
      <c r="B80" s="52" t="s">
        <v>58</v>
      </c>
      <c r="C80" s="53">
        <f t="shared" si="7"/>
        <v>5</v>
      </c>
      <c r="D80" s="53" t="str">
        <f t="shared" si="8"/>
        <v/>
      </c>
      <c r="E80" s="49">
        <v>2205</v>
      </c>
      <c r="F80" s="49">
        <v>3101</v>
      </c>
      <c r="G80" s="49">
        <v>3994</v>
      </c>
      <c r="H80" s="54">
        <f>G80/F80*100</f>
        <v>128.79716220574</v>
      </c>
      <c r="I80" s="54">
        <f t="shared" si="6"/>
        <v>81.1337868480726</v>
      </c>
      <c r="K80" s="3"/>
    </row>
    <row r="81" ht="14.95" customHeight="1" spans="1:11">
      <c r="A81" s="51">
        <v>2013201</v>
      </c>
      <c r="B81" s="51" t="s">
        <v>12</v>
      </c>
      <c r="C81" s="53">
        <f t="shared" si="7"/>
        <v>7</v>
      </c>
      <c r="D81" s="53" t="str">
        <f t="shared" si="8"/>
        <v>20132</v>
      </c>
      <c r="E81" s="55">
        <v>1306</v>
      </c>
      <c r="F81" s="55">
        <v>3101</v>
      </c>
      <c r="G81" s="55">
        <v>1519</v>
      </c>
      <c r="H81" s="56">
        <f>G81/F81*100</f>
        <v>48.9841986455982</v>
      </c>
      <c r="I81" s="56">
        <f t="shared" si="6"/>
        <v>16.3093415007657</v>
      </c>
      <c r="K81" s="3"/>
    </row>
    <row r="82" s="4" customFormat="1" ht="14.95" customHeight="1" spans="1:11">
      <c r="A82" s="51">
        <v>2013202</v>
      </c>
      <c r="B82" s="51" t="s">
        <v>13</v>
      </c>
      <c r="C82" s="53">
        <f t="shared" si="7"/>
        <v>7</v>
      </c>
      <c r="D82" s="53" t="str">
        <f t="shared" si="8"/>
        <v>20132</v>
      </c>
      <c r="E82" s="55">
        <v>61</v>
      </c>
      <c r="F82" s="55">
        <v>0</v>
      </c>
      <c r="G82" s="55">
        <v>252</v>
      </c>
      <c r="H82" s="55">
        <v>0</v>
      </c>
      <c r="I82" s="56">
        <f t="shared" si="6"/>
        <v>313.114754098361</v>
      </c>
      <c r="K82" s="3"/>
    </row>
    <row r="83" ht="14.95" customHeight="1" spans="1:11">
      <c r="A83" s="51">
        <v>2013299</v>
      </c>
      <c r="B83" s="51" t="s">
        <v>59</v>
      </c>
      <c r="C83" s="53">
        <f t="shared" si="7"/>
        <v>7</v>
      </c>
      <c r="D83" s="53" t="str">
        <f t="shared" si="8"/>
        <v>20132</v>
      </c>
      <c r="E83" s="55">
        <v>838</v>
      </c>
      <c r="F83" s="55">
        <v>0</v>
      </c>
      <c r="G83" s="55">
        <v>2223</v>
      </c>
      <c r="H83" s="55">
        <v>0</v>
      </c>
      <c r="I83" s="56">
        <f t="shared" si="6"/>
        <v>165.27446300716</v>
      </c>
      <c r="K83" s="3"/>
    </row>
    <row r="84" s="4" customFormat="1" ht="14.95" customHeight="1" spans="1:11">
      <c r="A84" s="51">
        <v>20133</v>
      </c>
      <c r="B84" s="52" t="s">
        <v>60</v>
      </c>
      <c r="C84" s="53">
        <f t="shared" si="7"/>
        <v>5</v>
      </c>
      <c r="D84" s="53" t="str">
        <f t="shared" si="8"/>
        <v/>
      </c>
      <c r="E84" s="49">
        <v>1183</v>
      </c>
      <c r="F84" s="49">
        <v>1626</v>
      </c>
      <c r="G84" s="49">
        <v>1479</v>
      </c>
      <c r="H84" s="54">
        <f>G84/F84*100</f>
        <v>90.9594095940959</v>
      </c>
      <c r="I84" s="54">
        <f t="shared" si="6"/>
        <v>25.0211327134404</v>
      </c>
      <c r="K84" s="3"/>
    </row>
    <row r="85" ht="14.95" customHeight="1" spans="1:11">
      <c r="A85" s="51">
        <v>2013301</v>
      </c>
      <c r="B85" s="51" t="s">
        <v>12</v>
      </c>
      <c r="C85" s="53">
        <f t="shared" si="7"/>
        <v>7</v>
      </c>
      <c r="D85" s="53" t="str">
        <f t="shared" si="8"/>
        <v>20133</v>
      </c>
      <c r="E85" s="55">
        <v>689</v>
      </c>
      <c r="F85" s="55">
        <v>1626</v>
      </c>
      <c r="G85" s="55">
        <v>684</v>
      </c>
      <c r="H85" s="56">
        <f>G85/F85*100</f>
        <v>42.0664206642066</v>
      </c>
      <c r="I85" s="56">
        <f t="shared" si="6"/>
        <v>-0.725689404934688</v>
      </c>
      <c r="K85" s="3"/>
    </row>
    <row r="86" ht="14.95" customHeight="1" spans="1:11">
      <c r="A86" s="51">
        <v>2013302</v>
      </c>
      <c r="B86" s="51" t="s">
        <v>13</v>
      </c>
      <c r="C86" s="53">
        <f t="shared" si="7"/>
        <v>7</v>
      </c>
      <c r="D86" s="53" t="str">
        <f t="shared" si="8"/>
        <v>20133</v>
      </c>
      <c r="E86" s="55">
        <v>0</v>
      </c>
      <c r="F86" s="55">
        <v>0</v>
      </c>
      <c r="G86" s="55">
        <v>29</v>
      </c>
      <c r="H86" s="55">
        <v>0</v>
      </c>
      <c r="I86" s="55">
        <v>0</v>
      </c>
      <c r="K86" s="3"/>
    </row>
    <row r="87" s="4" customFormat="1" ht="14.95" customHeight="1" spans="1:11">
      <c r="A87" s="51">
        <v>2013304</v>
      </c>
      <c r="B87" s="51" t="s">
        <v>61</v>
      </c>
      <c r="C87" s="53">
        <f t="shared" si="7"/>
        <v>7</v>
      </c>
      <c r="D87" s="53" t="str">
        <f t="shared" si="8"/>
        <v>20133</v>
      </c>
      <c r="E87" s="55">
        <v>23</v>
      </c>
      <c r="F87" s="55">
        <v>0</v>
      </c>
      <c r="G87" s="55">
        <v>22</v>
      </c>
      <c r="H87" s="55">
        <v>0</v>
      </c>
      <c r="I87" s="56">
        <f t="shared" ref="I87:I93" si="9">(G87-E87)/E87*100</f>
        <v>-4.34782608695652</v>
      </c>
      <c r="K87" s="3"/>
    </row>
    <row r="88" ht="14.95" customHeight="1" spans="1:11">
      <c r="A88" s="51">
        <v>2013399</v>
      </c>
      <c r="B88" s="51" t="s">
        <v>62</v>
      </c>
      <c r="C88" s="53">
        <f t="shared" si="7"/>
        <v>7</v>
      </c>
      <c r="D88" s="53" t="str">
        <f t="shared" si="8"/>
        <v>20133</v>
      </c>
      <c r="E88" s="55">
        <v>471</v>
      </c>
      <c r="F88" s="55">
        <v>0</v>
      </c>
      <c r="G88" s="55">
        <v>744</v>
      </c>
      <c r="H88" s="55">
        <v>0</v>
      </c>
      <c r="I88" s="56">
        <f t="shared" si="9"/>
        <v>57.9617834394904</v>
      </c>
      <c r="K88" s="3"/>
    </row>
    <row r="89" s="4" customFormat="1" ht="14.95" customHeight="1" spans="1:11">
      <c r="A89" s="51">
        <v>20134</v>
      </c>
      <c r="B89" s="52" t="s">
        <v>63</v>
      </c>
      <c r="C89" s="53">
        <f t="shared" si="7"/>
        <v>5</v>
      </c>
      <c r="D89" s="53" t="str">
        <f t="shared" si="8"/>
        <v/>
      </c>
      <c r="E89" s="49">
        <v>271</v>
      </c>
      <c r="F89" s="49">
        <v>387</v>
      </c>
      <c r="G89" s="49">
        <v>359</v>
      </c>
      <c r="H89" s="54">
        <f>G89/F89*100</f>
        <v>92.7648578811369</v>
      </c>
      <c r="I89" s="54">
        <f t="shared" si="9"/>
        <v>32.4723247232472</v>
      </c>
      <c r="K89" s="3"/>
    </row>
    <row r="90" s="4" customFormat="1" ht="14.95" customHeight="1" spans="1:11">
      <c r="A90" s="51">
        <v>2013401</v>
      </c>
      <c r="B90" s="51" t="s">
        <v>12</v>
      </c>
      <c r="C90" s="53">
        <f t="shared" si="7"/>
        <v>7</v>
      </c>
      <c r="D90" s="53" t="str">
        <f t="shared" si="8"/>
        <v>20134</v>
      </c>
      <c r="E90" s="55">
        <v>211</v>
      </c>
      <c r="F90" s="55">
        <v>387</v>
      </c>
      <c r="G90" s="55">
        <v>224</v>
      </c>
      <c r="H90" s="56">
        <f>G90/F90*100</f>
        <v>57.8811369509044</v>
      </c>
      <c r="I90" s="56">
        <f t="shared" si="9"/>
        <v>6.16113744075829</v>
      </c>
      <c r="K90" s="3"/>
    </row>
    <row r="91" ht="14.95" customHeight="1" spans="1:11">
      <c r="A91" s="51">
        <v>2013402</v>
      </c>
      <c r="B91" s="51" t="s">
        <v>13</v>
      </c>
      <c r="C91" s="53">
        <f t="shared" si="7"/>
        <v>7</v>
      </c>
      <c r="D91" s="53" t="str">
        <f t="shared" si="8"/>
        <v>20134</v>
      </c>
      <c r="E91" s="55">
        <v>40</v>
      </c>
      <c r="F91" s="55">
        <v>0</v>
      </c>
      <c r="G91" s="55">
        <v>98</v>
      </c>
      <c r="H91" s="55">
        <v>0</v>
      </c>
      <c r="I91" s="56">
        <f t="shared" si="9"/>
        <v>145</v>
      </c>
      <c r="K91" s="3"/>
    </row>
    <row r="92" ht="14.95" customHeight="1" spans="1:11">
      <c r="A92" s="51">
        <v>2013403</v>
      </c>
      <c r="B92" s="51" t="s">
        <v>64</v>
      </c>
      <c r="C92" s="53">
        <f t="shared" si="7"/>
        <v>7</v>
      </c>
      <c r="D92" s="53" t="str">
        <f t="shared" si="8"/>
        <v>20134</v>
      </c>
      <c r="E92" s="55">
        <v>6</v>
      </c>
      <c r="F92" s="55">
        <v>0</v>
      </c>
      <c r="G92" s="55">
        <v>0</v>
      </c>
      <c r="H92" s="55">
        <v>0</v>
      </c>
      <c r="I92" s="56">
        <f t="shared" si="9"/>
        <v>-100</v>
      </c>
      <c r="K92" s="3"/>
    </row>
    <row r="93" ht="14.95" customHeight="1" spans="1:11">
      <c r="A93" s="51">
        <v>2013405</v>
      </c>
      <c r="B93" s="51" t="s">
        <v>65</v>
      </c>
      <c r="C93" s="53">
        <f t="shared" si="7"/>
        <v>7</v>
      </c>
      <c r="D93" s="53" t="str">
        <f t="shared" si="8"/>
        <v>20134</v>
      </c>
      <c r="E93" s="55">
        <v>14</v>
      </c>
      <c r="F93" s="55">
        <v>0</v>
      </c>
      <c r="G93" s="55">
        <v>0</v>
      </c>
      <c r="H93" s="55">
        <v>0</v>
      </c>
      <c r="I93" s="56">
        <f t="shared" si="9"/>
        <v>-100</v>
      </c>
      <c r="K93" s="3"/>
    </row>
    <row r="94" ht="14.95" customHeight="1" spans="1:11">
      <c r="A94" s="51">
        <v>2013499</v>
      </c>
      <c r="B94" s="51" t="s">
        <v>66</v>
      </c>
      <c r="C94" s="53">
        <f t="shared" si="7"/>
        <v>7</v>
      </c>
      <c r="D94" s="53" t="str">
        <f t="shared" si="8"/>
        <v>20134</v>
      </c>
      <c r="E94" s="55">
        <v>0</v>
      </c>
      <c r="F94" s="55">
        <v>0</v>
      </c>
      <c r="G94" s="55">
        <v>37</v>
      </c>
      <c r="H94" s="55">
        <v>0</v>
      </c>
      <c r="I94" s="55">
        <v>0</v>
      </c>
      <c r="K94" s="3"/>
    </row>
    <row r="95" ht="14.95" customHeight="1" spans="1:11">
      <c r="A95" s="51">
        <v>20136</v>
      </c>
      <c r="B95" s="52" t="s">
        <v>67</v>
      </c>
      <c r="C95" s="53">
        <f t="shared" si="7"/>
        <v>5</v>
      </c>
      <c r="D95" s="53" t="str">
        <f t="shared" si="8"/>
        <v/>
      </c>
      <c r="E95" s="49">
        <v>3428</v>
      </c>
      <c r="F95" s="49">
        <v>3806</v>
      </c>
      <c r="G95" s="49">
        <v>3766</v>
      </c>
      <c r="H95" s="54">
        <f>G95/F95*100</f>
        <v>98.949027850762</v>
      </c>
      <c r="I95" s="54">
        <f>(G95-E95)/E95*100</f>
        <v>9.85997666277713</v>
      </c>
      <c r="K95" s="3"/>
    </row>
    <row r="96" ht="14.95" customHeight="1" spans="1:11">
      <c r="A96" s="51">
        <v>2013601</v>
      </c>
      <c r="B96" s="51" t="s">
        <v>12</v>
      </c>
      <c r="C96" s="53">
        <f t="shared" si="7"/>
        <v>7</v>
      </c>
      <c r="D96" s="53" t="str">
        <f t="shared" si="8"/>
        <v>20136</v>
      </c>
      <c r="E96" s="55">
        <v>822</v>
      </c>
      <c r="F96" s="55">
        <v>3806</v>
      </c>
      <c r="G96" s="55">
        <v>865</v>
      </c>
      <c r="H96" s="56">
        <f>G96/F96*100</f>
        <v>22.7272727272727</v>
      </c>
      <c r="I96" s="56">
        <f>(G96-E96)/E96*100</f>
        <v>5.23114355231144</v>
      </c>
      <c r="K96" s="3"/>
    </row>
    <row r="97" s="4" customFormat="1" ht="14.95" customHeight="1" spans="1:11">
      <c r="A97" s="51">
        <v>2013602</v>
      </c>
      <c r="B97" s="51" t="s">
        <v>13</v>
      </c>
      <c r="C97" s="53">
        <f t="shared" si="7"/>
        <v>7</v>
      </c>
      <c r="D97" s="53" t="str">
        <f t="shared" si="8"/>
        <v>20136</v>
      </c>
      <c r="E97" s="55">
        <v>2458</v>
      </c>
      <c r="F97" s="55">
        <v>0</v>
      </c>
      <c r="G97" s="55">
        <v>2494</v>
      </c>
      <c r="H97" s="55">
        <v>0</v>
      </c>
      <c r="I97" s="56">
        <f>(G97-E97)/E97*100</f>
        <v>1.46460537021969</v>
      </c>
      <c r="K97" s="3"/>
    </row>
    <row r="98" ht="14.95" customHeight="1" spans="1:11">
      <c r="A98" s="51">
        <v>2013603</v>
      </c>
      <c r="B98" s="51" t="s">
        <v>64</v>
      </c>
      <c r="C98" s="53">
        <f t="shared" si="7"/>
        <v>7</v>
      </c>
      <c r="D98" s="53" t="str">
        <f t="shared" si="8"/>
        <v>20136</v>
      </c>
      <c r="E98" s="55">
        <v>0</v>
      </c>
      <c r="F98" s="55">
        <v>0</v>
      </c>
      <c r="G98" s="55">
        <v>166</v>
      </c>
      <c r="H98" s="55">
        <v>0</v>
      </c>
      <c r="I98" s="55">
        <v>0</v>
      </c>
      <c r="K98" s="3"/>
    </row>
    <row r="99" ht="14.95" customHeight="1" spans="1:11">
      <c r="A99" s="51">
        <v>2013650</v>
      </c>
      <c r="B99" s="51" t="s">
        <v>33</v>
      </c>
      <c r="C99" s="53">
        <f t="shared" si="7"/>
        <v>7</v>
      </c>
      <c r="D99" s="53" t="str">
        <f t="shared" si="8"/>
        <v>20136</v>
      </c>
      <c r="E99" s="55">
        <v>0</v>
      </c>
      <c r="F99" s="55">
        <v>0</v>
      </c>
      <c r="G99" s="55">
        <v>154</v>
      </c>
      <c r="H99" s="55">
        <v>0</v>
      </c>
      <c r="I99" s="55">
        <v>0</v>
      </c>
      <c r="K99" s="3"/>
    </row>
    <row r="100" ht="14.95" customHeight="1" spans="1:11">
      <c r="A100" s="51">
        <v>2013699</v>
      </c>
      <c r="B100" s="51" t="s">
        <v>68</v>
      </c>
      <c r="C100" s="53">
        <f t="shared" si="7"/>
        <v>7</v>
      </c>
      <c r="D100" s="53" t="str">
        <f t="shared" si="8"/>
        <v>20136</v>
      </c>
      <c r="E100" s="55">
        <v>148</v>
      </c>
      <c r="F100" s="55">
        <v>0</v>
      </c>
      <c r="G100" s="55">
        <v>87</v>
      </c>
      <c r="H100" s="55">
        <v>0</v>
      </c>
      <c r="I100" s="56">
        <f>(G100-E100)/E100*100</f>
        <v>-41.2162162162162</v>
      </c>
      <c r="K100" s="3"/>
    </row>
    <row r="101" s="4" customFormat="1" ht="14.95" customHeight="1" spans="1:11">
      <c r="A101" s="51">
        <v>20138</v>
      </c>
      <c r="B101" s="52" t="s">
        <v>69</v>
      </c>
      <c r="C101" s="53">
        <f t="shared" si="7"/>
        <v>5</v>
      </c>
      <c r="D101" s="53" t="str">
        <f t="shared" si="8"/>
        <v/>
      </c>
      <c r="E101" s="49">
        <v>1730</v>
      </c>
      <c r="F101" s="49">
        <v>2459</v>
      </c>
      <c r="G101" s="49">
        <v>1919</v>
      </c>
      <c r="H101" s="54">
        <f>G101/F101*100</f>
        <v>78.039853599024</v>
      </c>
      <c r="I101" s="54">
        <f>(G101-E101)/E101*100</f>
        <v>10.9248554913295</v>
      </c>
      <c r="K101" s="3"/>
    </row>
    <row r="102" ht="14.95" customHeight="1" spans="1:11">
      <c r="A102" s="51">
        <v>2013801</v>
      </c>
      <c r="B102" s="51" t="s">
        <v>12</v>
      </c>
      <c r="C102" s="53">
        <f t="shared" si="7"/>
        <v>7</v>
      </c>
      <c r="D102" s="53" t="str">
        <f t="shared" si="8"/>
        <v>20138</v>
      </c>
      <c r="E102" s="55">
        <v>1102</v>
      </c>
      <c r="F102" s="55">
        <v>2459</v>
      </c>
      <c r="G102" s="55">
        <v>1096</v>
      </c>
      <c r="H102" s="56">
        <f>G102/F102*100</f>
        <v>44.5709638064254</v>
      </c>
      <c r="I102" s="56">
        <f>(G102-E102)/E102*100</f>
        <v>-0.544464609800363</v>
      </c>
      <c r="K102" s="3"/>
    </row>
    <row r="103" ht="14.95" customHeight="1" spans="1:11">
      <c r="A103" s="51">
        <v>2013802</v>
      </c>
      <c r="B103" s="51" t="s">
        <v>13</v>
      </c>
      <c r="C103" s="53">
        <f t="shared" si="7"/>
        <v>7</v>
      </c>
      <c r="D103" s="53" t="str">
        <f t="shared" si="8"/>
        <v>20138</v>
      </c>
      <c r="E103" s="55">
        <v>0</v>
      </c>
      <c r="F103" s="55">
        <v>0</v>
      </c>
      <c r="G103" s="55">
        <v>13</v>
      </c>
      <c r="H103" s="55">
        <v>0</v>
      </c>
      <c r="I103" s="55">
        <v>0</v>
      </c>
      <c r="K103" s="3"/>
    </row>
    <row r="104" s="4" customFormat="1" ht="14.95" customHeight="1" spans="1:11">
      <c r="A104" s="51">
        <v>2013804</v>
      </c>
      <c r="B104" s="51" t="s">
        <v>70</v>
      </c>
      <c r="C104" s="53">
        <f t="shared" si="7"/>
        <v>7</v>
      </c>
      <c r="D104" s="53" t="str">
        <f t="shared" si="8"/>
        <v>20138</v>
      </c>
      <c r="E104" s="55">
        <v>0</v>
      </c>
      <c r="F104" s="55">
        <v>0</v>
      </c>
      <c r="G104" s="55">
        <v>1</v>
      </c>
      <c r="H104" s="55">
        <v>0</v>
      </c>
      <c r="I104" s="55">
        <v>0</v>
      </c>
      <c r="K104" s="3"/>
    </row>
    <row r="105" ht="14.95" customHeight="1" spans="1:11">
      <c r="A105" s="51">
        <v>2013812</v>
      </c>
      <c r="B105" s="51" t="s">
        <v>71</v>
      </c>
      <c r="C105" s="53">
        <f t="shared" si="7"/>
        <v>7</v>
      </c>
      <c r="D105" s="53" t="str">
        <f t="shared" si="8"/>
        <v>20138</v>
      </c>
      <c r="E105" s="55">
        <v>0</v>
      </c>
      <c r="F105" s="55">
        <v>0</v>
      </c>
      <c r="G105" s="55">
        <v>9</v>
      </c>
      <c r="H105" s="55">
        <v>0</v>
      </c>
      <c r="I105" s="55">
        <v>0</v>
      </c>
      <c r="K105" s="3"/>
    </row>
    <row r="106" s="4" customFormat="1" ht="14.95" customHeight="1" spans="1:11">
      <c r="A106" s="51">
        <v>2013816</v>
      </c>
      <c r="B106" s="51" t="s">
        <v>72</v>
      </c>
      <c r="C106" s="53">
        <f t="shared" si="7"/>
        <v>7</v>
      </c>
      <c r="D106" s="53" t="str">
        <f t="shared" si="8"/>
        <v>20138</v>
      </c>
      <c r="E106" s="55">
        <v>22</v>
      </c>
      <c r="F106" s="55">
        <v>0</v>
      </c>
      <c r="G106" s="55">
        <v>52</v>
      </c>
      <c r="H106" s="55">
        <v>0</v>
      </c>
      <c r="I106" s="56">
        <f>(G106-E106)/E106*100</f>
        <v>136.363636363636</v>
      </c>
      <c r="K106" s="3"/>
    </row>
    <row r="107" ht="14.95" customHeight="1" spans="1:11">
      <c r="A107" s="51">
        <v>2013899</v>
      </c>
      <c r="B107" s="51" t="s">
        <v>73</v>
      </c>
      <c r="C107" s="53">
        <f t="shared" si="7"/>
        <v>7</v>
      </c>
      <c r="D107" s="53" t="str">
        <f t="shared" si="8"/>
        <v>20138</v>
      </c>
      <c r="E107" s="55">
        <v>606</v>
      </c>
      <c r="F107" s="55">
        <v>0</v>
      </c>
      <c r="G107" s="55">
        <v>748</v>
      </c>
      <c r="H107" s="55">
        <v>0</v>
      </c>
      <c r="I107" s="56">
        <f>(G107-E107)/E107*100</f>
        <v>23.4323432343234</v>
      </c>
      <c r="K107" s="3"/>
    </row>
    <row r="108" ht="14.95" customHeight="1" spans="1:11">
      <c r="A108" s="51">
        <v>20139</v>
      </c>
      <c r="B108" s="52" t="s">
        <v>74</v>
      </c>
      <c r="C108" s="53">
        <f t="shared" si="7"/>
        <v>5</v>
      </c>
      <c r="D108" s="53" t="str">
        <f t="shared" si="8"/>
        <v/>
      </c>
      <c r="E108" s="49">
        <v>0</v>
      </c>
      <c r="F108" s="49">
        <v>0</v>
      </c>
      <c r="G108" s="49">
        <v>23</v>
      </c>
      <c r="H108" s="49">
        <v>0</v>
      </c>
      <c r="I108" s="49">
        <v>0</v>
      </c>
      <c r="K108" s="3"/>
    </row>
    <row r="109" ht="14.95" customHeight="1" spans="1:11">
      <c r="A109" s="51">
        <v>2013901</v>
      </c>
      <c r="B109" s="51" t="s">
        <v>12</v>
      </c>
      <c r="C109" s="53">
        <f t="shared" si="7"/>
        <v>7</v>
      </c>
      <c r="D109" s="53" t="str">
        <f t="shared" si="8"/>
        <v>20139</v>
      </c>
      <c r="E109" s="55">
        <v>0</v>
      </c>
      <c r="F109" s="55">
        <v>0</v>
      </c>
      <c r="G109" s="55">
        <v>18</v>
      </c>
      <c r="H109" s="55">
        <v>0</v>
      </c>
      <c r="I109" s="55">
        <v>0</v>
      </c>
      <c r="K109" s="3"/>
    </row>
    <row r="110" s="4" customFormat="1" ht="14.95" customHeight="1" spans="1:11">
      <c r="A110" s="51">
        <v>2013902</v>
      </c>
      <c r="B110" s="51" t="s">
        <v>13</v>
      </c>
      <c r="C110" s="53">
        <f t="shared" si="7"/>
        <v>7</v>
      </c>
      <c r="D110" s="53" t="str">
        <f t="shared" si="8"/>
        <v>20139</v>
      </c>
      <c r="E110" s="55">
        <v>0</v>
      </c>
      <c r="F110" s="55">
        <v>0</v>
      </c>
      <c r="G110" s="55">
        <v>5</v>
      </c>
      <c r="H110" s="55">
        <v>0</v>
      </c>
      <c r="I110" s="55">
        <v>0</v>
      </c>
      <c r="K110" s="3"/>
    </row>
    <row r="111" ht="14.95" customHeight="1" spans="1:11">
      <c r="A111" s="51">
        <v>20140</v>
      </c>
      <c r="B111" s="59" t="s">
        <v>75</v>
      </c>
      <c r="C111" s="53">
        <f t="shared" ref="C111:C168" si="10">LEN(A111)</f>
        <v>5</v>
      </c>
      <c r="D111" s="53" t="str">
        <f t="shared" ref="D111:D118" si="11">IF(C111=5,"",MID(A111,1,5))</f>
        <v/>
      </c>
      <c r="E111" s="49">
        <v>0</v>
      </c>
      <c r="F111" s="49">
        <v>0</v>
      </c>
      <c r="G111" s="49">
        <v>354</v>
      </c>
      <c r="H111" s="49">
        <v>0</v>
      </c>
      <c r="I111" s="49">
        <v>0</v>
      </c>
      <c r="K111" s="3"/>
    </row>
    <row r="112" ht="14.95" customHeight="1" spans="1:11">
      <c r="A112" s="51">
        <v>2014001</v>
      </c>
      <c r="B112" s="51" t="s">
        <v>12</v>
      </c>
      <c r="C112" s="53">
        <f t="shared" si="10"/>
        <v>7</v>
      </c>
      <c r="D112" s="53" t="str">
        <f t="shared" si="11"/>
        <v>20140</v>
      </c>
      <c r="E112" s="55">
        <v>0</v>
      </c>
      <c r="F112" s="55">
        <v>0</v>
      </c>
      <c r="G112" s="55">
        <v>148</v>
      </c>
      <c r="H112" s="55">
        <v>0</v>
      </c>
      <c r="I112" s="55">
        <v>0</v>
      </c>
      <c r="K112" s="3"/>
    </row>
    <row r="113" s="4" customFormat="1" ht="14.95" customHeight="1" spans="1:11">
      <c r="A113" s="51">
        <v>2014002</v>
      </c>
      <c r="B113" s="51" t="s">
        <v>13</v>
      </c>
      <c r="C113" s="53">
        <f t="shared" si="10"/>
        <v>7</v>
      </c>
      <c r="D113" s="53" t="str">
        <f t="shared" si="11"/>
        <v>20140</v>
      </c>
      <c r="E113" s="55">
        <v>0</v>
      </c>
      <c r="F113" s="55">
        <v>0</v>
      </c>
      <c r="G113" s="55">
        <v>91</v>
      </c>
      <c r="H113" s="55">
        <v>0</v>
      </c>
      <c r="I113" s="55">
        <v>0</v>
      </c>
      <c r="K113" s="3"/>
    </row>
    <row r="114" ht="14.95" customHeight="1" spans="1:11">
      <c r="A114" s="51">
        <v>2014003</v>
      </c>
      <c r="B114" s="51" t="s">
        <v>64</v>
      </c>
      <c r="C114" s="53">
        <f t="shared" si="10"/>
        <v>7</v>
      </c>
      <c r="D114" s="53" t="str">
        <f t="shared" si="11"/>
        <v>20140</v>
      </c>
      <c r="E114" s="55">
        <v>0</v>
      </c>
      <c r="F114" s="55">
        <v>0</v>
      </c>
      <c r="G114" s="55">
        <v>9</v>
      </c>
      <c r="H114" s="55">
        <v>0</v>
      </c>
      <c r="I114" s="55">
        <v>0</v>
      </c>
      <c r="K114" s="3"/>
    </row>
    <row r="115" s="4" customFormat="1" ht="14.95" customHeight="1" spans="1:11">
      <c r="A115" s="51">
        <v>2014004</v>
      </c>
      <c r="B115" s="51" t="s">
        <v>76</v>
      </c>
      <c r="C115" s="53">
        <f t="shared" si="10"/>
        <v>7</v>
      </c>
      <c r="D115" s="53" t="str">
        <f t="shared" si="11"/>
        <v>20140</v>
      </c>
      <c r="E115" s="55">
        <v>0</v>
      </c>
      <c r="F115" s="55">
        <v>0</v>
      </c>
      <c r="G115" s="55">
        <v>47</v>
      </c>
      <c r="H115" s="55">
        <v>0</v>
      </c>
      <c r="I115" s="55">
        <v>0</v>
      </c>
      <c r="K115" s="3"/>
    </row>
    <row r="116" s="4" customFormat="1" ht="14.95" customHeight="1" spans="1:11">
      <c r="A116" s="51">
        <v>2014099</v>
      </c>
      <c r="B116" s="51" t="s">
        <v>77</v>
      </c>
      <c r="C116" s="53">
        <f t="shared" si="10"/>
        <v>7</v>
      </c>
      <c r="D116" s="53" t="str">
        <f t="shared" si="11"/>
        <v>20140</v>
      </c>
      <c r="E116" s="55">
        <v>0</v>
      </c>
      <c r="F116" s="55">
        <v>0</v>
      </c>
      <c r="G116" s="55">
        <v>59</v>
      </c>
      <c r="H116" s="55">
        <v>0</v>
      </c>
      <c r="I116" s="55">
        <v>0</v>
      </c>
      <c r="K116" s="3"/>
    </row>
    <row r="117" s="4" customFormat="1" ht="14.95" customHeight="1" spans="1:11">
      <c r="A117" s="51">
        <v>20199</v>
      </c>
      <c r="B117" s="52" t="s">
        <v>78</v>
      </c>
      <c r="C117" s="53">
        <f t="shared" si="10"/>
        <v>5</v>
      </c>
      <c r="D117" s="53" t="str">
        <f t="shared" si="11"/>
        <v/>
      </c>
      <c r="E117" s="49">
        <v>13</v>
      </c>
      <c r="F117" s="49">
        <v>0</v>
      </c>
      <c r="G117" s="49">
        <v>0</v>
      </c>
      <c r="H117" s="49">
        <v>0</v>
      </c>
      <c r="I117" s="54">
        <f t="shared" ref="I117:I139" si="12">(G117-E117)/E117*100</f>
        <v>-100</v>
      </c>
      <c r="K117" s="3"/>
    </row>
    <row r="118" ht="14.95" customHeight="1" spans="1:11">
      <c r="A118" s="51">
        <v>2019999</v>
      </c>
      <c r="B118" s="51" t="s">
        <v>79</v>
      </c>
      <c r="C118" s="53">
        <f t="shared" si="10"/>
        <v>7</v>
      </c>
      <c r="D118" s="53" t="str">
        <f t="shared" si="11"/>
        <v>20199</v>
      </c>
      <c r="E118" s="55">
        <v>13</v>
      </c>
      <c r="F118" s="55">
        <v>0</v>
      </c>
      <c r="G118" s="55">
        <v>0</v>
      </c>
      <c r="H118" s="55">
        <v>0</v>
      </c>
      <c r="I118" s="56">
        <f t="shared" si="12"/>
        <v>-100</v>
      </c>
      <c r="K118" s="3"/>
    </row>
    <row r="119" ht="14.95" customHeight="1" spans="1:11">
      <c r="A119" s="51">
        <v>203</v>
      </c>
      <c r="B119" s="52" t="s">
        <v>80</v>
      </c>
      <c r="C119" s="53">
        <f t="shared" si="10"/>
        <v>3</v>
      </c>
      <c r="D119" s="53"/>
      <c r="E119" s="49">
        <v>3584</v>
      </c>
      <c r="F119" s="49">
        <v>2604</v>
      </c>
      <c r="G119" s="49">
        <v>154</v>
      </c>
      <c r="H119" s="54">
        <f>G119/F119*100</f>
        <v>5.91397849462366</v>
      </c>
      <c r="I119" s="54">
        <f t="shared" si="12"/>
        <v>-95.703125</v>
      </c>
      <c r="K119" s="3"/>
    </row>
    <row r="120" ht="14.95" customHeight="1" spans="1:11">
      <c r="A120" s="51">
        <v>20306</v>
      </c>
      <c r="B120" s="52" t="s">
        <v>81</v>
      </c>
      <c r="C120" s="53">
        <f t="shared" si="10"/>
        <v>5</v>
      </c>
      <c r="D120" s="53" t="str">
        <f t="shared" ref="D120:D125" si="13">IF(C120=5,"",MID(A120,1,5))</f>
        <v/>
      </c>
      <c r="E120" s="49">
        <v>3484</v>
      </c>
      <c r="F120" s="49">
        <v>2604</v>
      </c>
      <c r="G120" s="49">
        <v>154</v>
      </c>
      <c r="H120" s="54">
        <f>G120/F120*100</f>
        <v>5.91397849462366</v>
      </c>
      <c r="I120" s="54">
        <f t="shared" si="12"/>
        <v>-95.5797933409874</v>
      </c>
      <c r="K120" s="3"/>
    </row>
    <row r="121" ht="14.95" customHeight="1" spans="1:11">
      <c r="A121" s="51">
        <v>2030603</v>
      </c>
      <c r="B121" s="51" t="s">
        <v>82</v>
      </c>
      <c r="C121" s="53">
        <f t="shared" si="10"/>
        <v>7</v>
      </c>
      <c r="D121" s="53" t="str">
        <f t="shared" si="13"/>
        <v>20306</v>
      </c>
      <c r="E121" s="55">
        <v>3356</v>
      </c>
      <c r="F121" s="55">
        <v>2604</v>
      </c>
      <c r="G121" s="55">
        <v>127</v>
      </c>
      <c r="H121" s="56">
        <f>G121/F121*100</f>
        <v>4.87711213517665</v>
      </c>
      <c r="I121" s="56">
        <f t="shared" si="12"/>
        <v>-96.2157330154946</v>
      </c>
      <c r="K121" s="3"/>
    </row>
    <row r="122" ht="14.95" customHeight="1" spans="1:11">
      <c r="A122" s="51">
        <v>2030607</v>
      </c>
      <c r="B122" s="51" t="s">
        <v>83</v>
      </c>
      <c r="C122" s="53">
        <f t="shared" si="10"/>
        <v>7</v>
      </c>
      <c r="D122" s="53" t="str">
        <f t="shared" si="13"/>
        <v>20306</v>
      </c>
      <c r="E122" s="55">
        <v>123</v>
      </c>
      <c r="F122" s="55">
        <v>0</v>
      </c>
      <c r="G122" s="55">
        <v>22</v>
      </c>
      <c r="H122" s="55">
        <v>0</v>
      </c>
      <c r="I122" s="56">
        <f t="shared" si="12"/>
        <v>-82.1138211382114</v>
      </c>
      <c r="K122" s="3"/>
    </row>
    <row r="123" ht="14.95" customHeight="1" spans="1:11">
      <c r="A123" s="51">
        <v>2030699</v>
      </c>
      <c r="B123" s="51" t="s">
        <v>84</v>
      </c>
      <c r="C123" s="53">
        <f t="shared" si="10"/>
        <v>7</v>
      </c>
      <c r="D123" s="53" t="str">
        <f t="shared" si="13"/>
        <v>20306</v>
      </c>
      <c r="E123" s="55">
        <v>5</v>
      </c>
      <c r="F123" s="55">
        <v>0</v>
      </c>
      <c r="G123" s="55">
        <v>5</v>
      </c>
      <c r="H123" s="55">
        <v>0</v>
      </c>
      <c r="I123" s="56">
        <f t="shared" si="12"/>
        <v>0</v>
      </c>
      <c r="K123" s="3"/>
    </row>
    <row r="124" ht="14.95" customHeight="1" spans="1:11">
      <c r="A124" s="51">
        <v>20399</v>
      </c>
      <c r="B124" s="52" t="s">
        <v>85</v>
      </c>
      <c r="C124" s="53">
        <f t="shared" si="10"/>
        <v>5</v>
      </c>
      <c r="D124" s="53" t="str">
        <f t="shared" si="13"/>
        <v/>
      </c>
      <c r="E124" s="49">
        <v>100</v>
      </c>
      <c r="F124" s="49">
        <v>0</v>
      </c>
      <c r="G124" s="49">
        <v>0</v>
      </c>
      <c r="H124" s="49">
        <v>0</v>
      </c>
      <c r="I124" s="54">
        <f t="shared" si="12"/>
        <v>-100</v>
      </c>
      <c r="K124" s="3"/>
    </row>
    <row r="125" ht="14.95" customHeight="1" spans="1:11">
      <c r="A125" s="51">
        <v>2039999</v>
      </c>
      <c r="B125" s="51" t="s">
        <v>86</v>
      </c>
      <c r="C125" s="53">
        <f t="shared" si="10"/>
        <v>7</v>
      </c>
      <c r="D125" s="53" t="str">
        <f t="shared" si="13"/>
        <v>20399</v>
      </c>
      <c r="E125" s="55">
        <v>100</v>
      </c>
      <c r="F125" s="55">
        <v>0</v>
      </c>
      <c r="G125" s="55">
        <v>0</v>
      </c>
      <c r="H125" s="55">
        <v>0</v>
      </c>
      <c r="I125" s="56">
        <f t="shared" si="12"/>
        <v>-100</v>
      </c>
      <c r="K125" s="3"/>
    </row>
    <row r="126" ht="14.95" customHeight="1" spans="1:11">
      <c r="A126" s="51">
        <v>204</v>
      </c>
      <c r="B126" s="52" t="s">
        <v>87</v>
      </c>
      <c r="C126" s="53">
        <f t="shared" si="10"/>
        <v>3</v>
      </c>
      <c r="D126" s="53"/>
      <c r="E126" s="49">
        <v>15287</v>
      </c>
      <c r="F126" s="49">
        <v>18907</v>
      </c>
      <c r="G126" s="49">
        <v>14328</v>
      </c>
      <c r="H126" s="54">
        <f>G126/F126*100</f>
        <v>75.7814566033744</v>
      </c>
      <c r="I126" s="54">
        <f t="shared" si="12"/>
        <v>-6.27330411460718</v>
      </c>
      <c r="K126" s="3"/>
    </row>
    <row r="127" s="4" customFormat="1" ht="14.95" customHeight="1" spans="1:11">
      <c r="A127" s="51">
        <v>20402</v>
      </c>
      <c r="B127" s="52" t="s">
        <v>88</v>
      </c>
      <c r="C127" s="53">
        <f t="shared" si="10"/>
        <v>5</v>
      </c>
      <c r="D127" s="53" t="str">
        <f t="shared" ref="D127:D145" si="14">IF(C127=5,"",MID(A127,1,5))</f>
        <v/>
      </c>
      <c r="E127" s="49">
        <v>13698</v>
      </c>
      <c r="F127" s="49">
        <v>17627</v>
      </c>
      <c r="G127" s="49">
        <v>12349</v>
      </c>
      <c r="H127" s="54">
        <f>G127/F127*100</f>
        <v>70.0572984625858</v>
      </c>
      <c r="I127" s="54">
        <f t="shared" si="12"/>
        <v>-9.84815301503869</v>
      </c>
      <c r="K127" s="3"/>
    </row>
    <row r="128" ht="14.95" customHeight="1" spans="1:11">
      <c r="A128" s="51">
        <v>2040201</v>
      </c>
      <c r="B128" s="51" t="s">
        <v>12</v>
      </c>
      <c r="C128" s="53">
        <f t="shared" si="10"/>
        <v>7</v>
      </c>
      <c r="D128" s="53" t="str">
        <f t="shared" si="14"/>
        <v>20402</v>
      </c>
      <c r="E128" s="55">
        <v>9060</v>
      </c>
      <c r="F128" s="55">
        <v>17627</v>
      </c>
      <c r="G128" s="55">
        <v>8457</v>
      </c>
      <c r="H128" s="56">
        <f>G128/F128*100</f>
        <v>47.9775344641743</v>
      </c>
      <c r="I128" s="56">
        <f t="shared" si="12"/>
        <v>-6.65562913907285</v>
      </c>
      <c r="K128" s="3"/>
    </row>
    <row r="129" ht="14.95" customHeight="1" spans="1:11">
      <c r="A129" s="51">
        <v>2040219</v>
      </c>
      <c r="B129" s="51" t="s">
        <v>89</v>
      </c>
      <c r="C129" s="53">
        <f t="shared" si="10"/>
        <v>7</v>
      </c>
      <c r="D129" s="53" t="str">
        <f t="shared" si="14"/>
        <v>20402</v>
      </c>
      <c r="E129" s="55">
        <v>1389</v>
      </c>
      <c r="F129" s="55">
        <v>0</v>
      </c>
      <c r="G129" s="55">
        <v>629</v>
      </c>
      <c r="H129" s="55">
        <v>0</v>
      </c>
      <c r="I129" s="56">
        <f t="shared" si="12"/>
        <v>-54.71562275018</v>
      </c>
      <c r="K129" s="3"/>
    </row>
    <row r="130" ht="14.95" customHeight="1" spans="1:11">
      <c r="A130" s="51">
        <v>2040221</v>
      </c>
      <c r="B130" s="51" t="s">
        <v>90</v>
      </c>
      <c r="C130" s="53">
        <f t="shared" si="10"/>
        <v>7</v>
      </c>
      <c r="D130" s="53" t="str">
        <f t="shared" si="14"/>
        <v>20402</v>
      </c>
      <c r="E130" s="55">
        <v>31</v>
      </c>
      <c r="F130" s="55">
        <v>0</v>
      </c>
      <c r="G130" s="55">
        <v>0</v>
      </c>
      <c r="H130" s="55">
        <v>0</v>
      </c>
      <c r="I130" s="56">
        <f t="shared" si="12"/>
        <v>-100</v>
      </c>
      <c r="K130" s="3"/>
    </row>
    <row r="131" s="4" customFormat="1" ht="14.95" customHeight="1" spans="1:11">
      <c r="A131" s="51">
        <v>2040250</v>
      </c>
      <c r="B131" s="51" t="s">
        <v>33</v>
      </c>
      <c r="C131" s="53">
        <f t="shared" si="10"/>
        <v>7</v>
      </c>
      <c r="D131" s="53" t="str">
        <f t="shared" si="14"/>
        <v>20402</v>
      </c>
      <c r="E131" s="55">
        <v>70</v>
      </c>
      <c r="F131" s="55">
        <v>0</v>
      </c>
      <c r="G131" s="55">
        <v>70</v>
      </c>
      <c r="H131" s="55">
        <v>0</v>
      </c>
      <c r="I131" s="56">
        <f t="shared" si="12"/>
        <v>0</v>
      </c>
      <c r="K131" s="3"/>
    </row>
    <row r="132" ht="14.95" customHeight="1" spans="1:11">
      <c r="A132" s="51">
        <v>2040299</v>
      </c>
      <c r="B132" s="51" t="s">
        <v>91</v>
      </c>
      <c r="C132" s="53">
        <f t="shared" si="10"/>
        <v>7</v>
      </c>
      <c r="D132" s="53" t="str">
        <f t="shared" si="14"/>
        <v>20402</v>
      </c>
      <c r="E132" s="55">
        <v>3148</v>
      </c>
      <c r="F132" s="55">
        <v>0</v>
      </c>
      <c r="G132" s="55">
        <v>3193</v>
      </c>
      <c r="H132" s="55">
        <v>0</v>
      </c>
      <c r="I132" s="56">
        <f t="shared" si="12"/>
        <v>1.4294790343075</v>
      </c>
      <c r="K132" s="3"/>
    </row>
    <row r="133" ht="14.95" customHeight="1" spans="1:11">
      <c r="A133" s="51">
        <v>20404</v>
      </c>
      <c r="B133" s="52" t="s">
        <v>92</v>
      </c>
      <c r="C133" s="53">
        <f t="shared" si="10"/>
        <v>5</v>
      </c>
      <c r="D133" s="53" t="str">
        <f t="shared" si="14"/>
        <v/>
      </c>
      <c r="E133" s="49">
        <v>115</v>
      </c>
      <c r="F133" s="49">
        <v>0</v>
      </c>
      <c r="G133" s="49">
        <v>0</v>
      </c>
      <c r="H133" s="49">
        <v>0</v>
      </c>
      <c r="I133" s="54">
        <f t="shared" si="12"/>
        <v>-100</v>
      </c>
      <c r="K133" s="3"/>
    </row>
    <row r="134" ht="14.95" customHeight="1" spans="1:11">
      <c r="A134" s="51">
        <v>2040401</v>
      </c>
      <c r="B134" s="51" t="s">
        <v>12</v>
      </c>
      <c r="C134" s="53">
        <f t="shared" si="10"/>
        <v>7</v>
      </c>
      <c r="D134" s="53" t="str">
        <f t="shared" si="14"/>
        <v>20404</v>
      </c>
      <c r="E134" s="55">
        <v>115</v>
      </c>
      <c r="F134" s="55">
        <v>0</v>
      </c>
      <c r="G134" s="55">
        <v>0</v>
      </c>
      <c r="H134" s="55">
        <v>0</v>
      </c>
      <c r="I134" s="56">
        <f t="shared" si="12"/>
        <v>-100</v>
      </c>
      <c r="K134" s="3"/>
    </row>
    <row r="135" s="4" customFormat="1" ht="14.95" customHeight="1" spans="1:11">
      <c r="A135" s="51">
        <v>20405</v>
      </c>
      <c r="B135" s="52" t="s">
        <v>93</v>
      </c>
      <c r="C135" s="53">
        <f t="shared" si="10"/>
        <v>5</v>
      </c>
      <c r="D135" s="53" t="str">
        <f t="shared" si="14"/>
        <v/>
      </c>
      <c r="E135" s="49">
        <v>267</v>
      </c>
      <c r="F135" s="49">
        <v>0</v>
      </c>
      <c r="G135" s="49">
        <v>0</v>
      </c>
      <c r="H135" s="49">
        <v>0</v>
      </c>
      <c r="I135" s="54">
        <f t="shared" si="12"/>
        <v>-100</v>
      </c>
      <c r="K135" s="3"/>
    </row>
    <row r="136" ht="14.95" customHeight="1" spans="1:11">
      <c r="A136" s="51">
        <v>2040501</v>
      </c>
      <c r="B136" s="51" t="s">
        <v>12</v>
      </c>
      <c r="C136" s="53">
        <f t="shared" si="10"/>
        <v>7</v>
      </c>
      <c r="D136" s="53" t="str">
        <f t="shared" si="14"/>
        <v>20405</v>
      </c>
      <c r="E136" s="55">
        <v>267</v>
      </c>
      <c r="F136" s="55">
        <v>0</v>
      </c>
      <c r="G136" s="55">
        <v>0</v>
      </c>
      <c r="H136" s="55">
        <v>0</v>
      </c>
      <c r="I136" s="56">
        <f t="shared" si="12"/>
        <v>-100</v>
      </c>
      <c r="K136" s="3"/>
    </row>
    <row r="137" s="4" customFormat="1" ht="14.95" customHeight="1" spans="1:11">
      <c r="A137" s="51">
        <v>20406</v>
      </c>
      <c r="B137" s="52" t="s">
        <v>94</v>
      </c>
      <c r="C137" s="53">
        <f t="shared" si="10"/>
        <v>5</v>
      </c>
      <c r="D137" s="53" t="str">
        <f t="shared" si="14"/>
        <v/>
      </c>
      <c r="E137" s="49">
        <v>1148</v>
      </c>
      <c r="F137" s="49">
        <v>1280</v>
      </c>
      <c r="G137" s="49">
        <v>1052</v>
      </c>
      <c r="H137" s="54">
        <f>G137/F137*100</f>
        <v>82.1875</v>
      </c>
      <c r="I137" s="54">
        <f t="shared" si="12"/>
        <v>-8.36236933797909</v>
      </c>
      <c r="K137" s="3"/>
    </row>
    <row r="138" ht="14.95" customHeight="1" spans="1:11">
      <c r="A138" s="51">
        <v>2040601</v>
      </c>
      <c r="B138" s="51" t="s">
        <v>12</v>
      </c>
      <c r="C138" s="53">
        <f t="shared" si="10"/>
        <v>7</v>
      </c>
      <c r="D138" s="53" t="str">
        <f t="shared" si="14"/>
        <v>20406</v>
      </c>
      <c r="E138" s="55">
        <v>952</v>
      </c>
      <c r="F138" s="55">
        <v>1280</v>
      </c>
      <c r="G138" s="55">
        <v>762</v>
      </c>
      <c r="H138" s="56">
        <f>G138/F138*100</f>
        <v>59.53125</v>
      </c>
      <c r="I138" s="56">
        <f t="shared" si="12"/>
        <v>-19.9579831932773</v>
      </c>
      <c r="K138" s="3"/>
    </row>
    <row r="139" ht="14.95" customHeight="1" spans="1:11">
      <c r="A139" s="51">
        <v>2040602</v>
      </c>
      <c r="B139" s="51" t="s">
        <v>13</v>
      </c>
      <c r="C139" s="53">
        <f t="shared" si="10"/>
        <v>7</v>
      </c>
      <c r="D139" s="53" t="str">
        <f t="shared" si="14"/>
        <v>20406</v>
      </c>
      <c r="E139" s="55">
        <v>12</v>
      </c>
      <c r="F139" s="55">
        <v>0</v>
      </c>
      <c r="G139" s="55">
        <v>0</v>
      </c>
      <c r="H139" s="55">
        <v>0</v>
      </c>
      <c r="I139" s="56">
        <f t="shared" si="12"/>
        <v>-100</v>
      </c>
      <c r="K139" s="3"/>
    </row>
    <row r="140" ht="14.95" customHeight="1" spans="1:11">
      <c r="A140" s="51">
        <v>2040604</v>
      </c>
      <c r="B140" s="51" t="s">
        <v>95</v>
      </c>
      <c r="C140" s="53">
        <f t="shared" si="10"/>
        <v>7</v>
      </c>
      <c r="D140" s="53" t="str">
        <f t="shared" si="14"/>
        <v>20406</v>
      </c>
      <c r="E140" s="55">
        <v>0</v>
      </c>
      <c r="F140" s="55">
        <v>0</v>
      </c>
      <c r="G140" s="55">
        <v>85</v>
      </c>
      <c r="H140" s="55">
        <v>0</v>
      </c>
      <c r="I140" s="55">
        <v>0</v>
      </c>
      <c r="K140" s="3"/>
    </row>
    <row r="141" ht="14.95" customHeight="1" spans="1:11">
      <c r="A141" s="51">
        <v>2040607</v>
      </c>
      <c r="B141" s="51" t="s">
        <v>96</v>
      </c>
      <c r="C141" s="53">
        <f t="shared" si="10"/>
        <v>7</v>
      </c>
      <c r="D141" s="53" t="str">
        <f t="shared" si="14"/>
        <v>20406</v>
      </c>
      <c r="E141" s="55">
        <v>18</v>
      </c>
      <c r="F141" s="55">
        <v>0</v>
      </c>
      <c r="G141" s="55">
        <v>0</v>
      </c>
      <c r="H141" s="55">
        <v>0</v>
      </c>
      <c r="I141" s="56">
        <f t="shared" ref="I141:I147" si="15">(G141-E141)/E141*100</f>
        <v>-100</v>
      </c>
      <c r="K141" s="3"/>
    </row>
    <row r="142" s="4" customFormat="1" ht="14.95" customHeight="1" spans="1:11">
      <c r="A142" s="51">
        <v>2040699</v>
      </c>
      <c r="B142" s="51" t="s">
        <v>97</v>
      </c>
      <c r="C142" s="53">
        <f t="shared" si="10"/>
        <v>7</v>
      </c>
      <c r="D142" s="53" t="str">
        <f t="shared" si="14"/>
        <v>20406</v>
      </c>
      <c r="E142" s="55">
        <v>166</v>
      </c>
      <c r="F142" s="55">
        <v>0</v>
      </c>
      <c r="G142" s="55">
        <v>205</v>
      </c>
      <c r="H142" s="55">
        <v>0</v>
      </c>
      <c r="I142" s="56">
        <f t="shared" si="15"/>
        <v>23.4939759036145</v>
      </c>
      <c r="K142" s="3"/>
    </row>
    <row r="143" s="4" customFormat="1" ht="14.95" customHeight="1" spans="1:11">
      <c r="A143" s="51">
        <v>20499</v>
      </c>
      <c r="B143" s="52" t="s">
        <v>98</v>
      </c>
      <c r="C143" s="53">
        <f t="shared" si="10"/>
        <v>5</v>
      </c>
      <c r="D143" s="53" t="str">
        <f t="shared" si="14"/>
        <v/>
      </c>
      <c r="E143" s="49">
        <v>59</v>
      </c>
      <c r="F143" s="49">
        <v>0</v>
      </c>
      <c r="G143" s="49">
        <v>927</v>
      </c>
      <c r="H143" s="49">
        <v>0</v>
      </c>
      <c r="I143" s="54">
        <f t="shared" si="15"/>
        <v>1471.18644067797</v>
      </c>
      <c r="K143" s="3"/>
    </row>
    <row r="144" ht="14.95" customHeight="1" spans="1:11">
      <c r="A144" s="51">
        <v>2049902</v>
      </c>
      <c r="B144" s="51" t="s">
        <v>99</v>
      </c>
      <c r="C144" s="53">
        <f t="shared" si="10"/>
        <v>7</v>
      </c>
      <c r="D144" s="53" t="str">
        <f t="shared" si="14"/>
        <v>20499</v>
      </c>
      <c r="E144" s="55">
        <v>21</v>
      </c>
      <c r="F144" s="55">
        <v>0</v>
      </c>
      <c r="G144" s="55">
        <v>45</v>
      </c>
      <c r="H144" s="55">
        <v>0</v>
      </c>
      <c r="I144" s="56">
        <f t="shared" si="15"/>
        <v>114.285714285714</v>
      </c>
      <c r="K144" s="3"/>
    </row>
    <row r="145" ht="14.95" customHeight="1" spans="1:11">
      <c r="A145" s="51">
        <v>2049999</v>
      </c>
      <c r="B145" s="51" t="s">
        <v>100</v>
      </c>
      <c r="C145" s="53">
        <f t="shared" si="10"/>
        <v>7</v>
      </c>
      <c r="D145" s="53" t="str">
        <f t="shared" si="14"/>
        <v>20499</v>
      </c>
      <c r="E145" s="55">
        <v>38</v>
      </c>
      <c r="F145" s="55">
        <v>0</v>
      </c>
      <c r="G145" s="55">
        <v>882</v>
      </c>
      <c r="H145" s="55">
        <v>0</v>
      </c>
      <c r="I145" s="56">
        <f t="shared" si="15"/>
        <v>2221.05263157895</v>
      </c>
      <c r="K145" s="3"/>
    </row>
    <row r="146" ht="14.95" customHeight="1" spans="1:11">
      <c r="A146" s="51">
        <v>205</v>
      </c>
      <c r="B146" s="52" t="s">
        <v>101</v>
      </c>
      <c r="C146" s="53">
        <f t="shared" si="10"/>
        <v>3</v>
      </c>
      <c r="D146" s="53"/>
      <c r="E146" s="49">
        <v>82640</v>
      </c>
      <c r="F146" s="49">
        <v>71997</v>
      </c>
      <c r="G146" s="49">
        <v>82764</v>
      </c>
      <c r="H146" s="54">
        <f>G146/F146*100</f>
        <v>114.954789782908</v>
      </c>
      <c r="I146" s="54">
        <f t="shared" si="15"/>
        <v>0.150048402710552</v>
      </c>
      <c r="K146" s="3"/>
    </row>
    <row r="147" ht="14.95" customHeight="1" spans="1:11">
      <c r="A147" s="51">
        <v>20501</v>
      </c>
      <c r="B147" s="52" t="s">
        <v>102</v>
      </c>
      <c r="C147" s="53">
        <f t="shared" si="10"/>
        <v>5</v>
      </c>
      <c r="D147" s="53" t="str">
        <f t="shared" ref="D147:D168" si="16">IF(C147=5,"",MID(A147,1,5))</f>
        <v/>
      </c>
      <c r="E147" s="49">
        <v>4633</v>
      </c>
      <c r="F147" s="49">
        <v>6731</v>
      </c>
      <c r="G147" s="49">
        <v>4690</v>
      </c>
      <c r="H147" s="54">
        <f>G147/F147*100</f>
        <v>69.6776110533353</v>
      </c>
      <c r="I147" s="54">
        <f t="shared" si="15"/>
        <v>1.23030433844161</v>
      </c>
      <c r="K147" s="3"/>
    </row>
    <row r="148" ht="14.95" customHeight="1" spans="1:11">
      <c r="A148" s="51">
        <v>2050101</v>
      </c>
      <c r="B148" s="51" t="s">
        <v>12</v>
      </c>
      <c r="C148" s="53">
        <f t="shared" si="10"/>
        <v>7</v>
      </c>
      <c r="D148" s="53" t="str">
        <f t="shared" si="16"/>
        <v>20501</v>
      </c>
      <c r="E148" s="55">
        <v>0</v>
      </c>
      <c r="F148" s="55">
        <v>0</v>
      </c>
      <c r="G148" s="55">
        <v>1418</v>
      </c>
      <c r="H148" s="55">
        <v>0</v>
      </c>
      <c r="I148" s="55">
        <v>0</v>
      </c>
      <c r="K148" s="3"/>
    </row>
    <row r="149" s="4" customFormat="1" ht="14.95" customHeight="1" spans="1:11">
      <c r="A149" s="51">
        <v>2050102</v>
      </c>
      <c r="B149" s="51" t="s">
        <v>13</v>
      </c>
      <c r="C149" s="53">
        <f t="shared" si="10"/>
        <v>7</v>
      </c>
      <c r="D149" s="53" t="str">
        <f t="shared" si="16"/>
        <v>20501</v>
      </c>
      <c r="E149" s="55">
        <v>4456</v>
      </c>
      <c r="F149" s="55">
        <v>6731</v>
      </c>
      <c r="G149" s="55">
        <v>917</v>
      </c>
      <c r="H149" s="56">
        <f>G149/F149*100</f>
        <v>13.6235329074432</v>
      </c>
      <c r="I149" s="56">
        <f t="shared" ref="I149:I155" si="17">(G149-E149)/E149*100</f>
        <v>-79.4210053859964</v>
      </c>
      <c r="K149" s="3"/>
    </row>
    <row r="150" s="4" customFormat="1" ht="14.95" customHeight="1" spans="1:11">
      <c r="A150" s="51">
        <v>2050199</v>
      </c>
      <c r="B150" s="51" t="s">
        <v>103</v>
      </c>
      <c r="C150" s="53">
        <f t="shared" si="10"/>
        <v>7</v>
      </c>
      <c r="D150" s="53" t="str">
        <f t="shared" si="16"/>
        <v>20501</v>
      </c>
      <c r="E150" s="55">
        <v>177</v>
      </c>
      <c r="F150" s="55">
        <v>0</v>
      </c>
      <c r="G150" s="55">
        <v>2355</v>
      </c>
      <c r="H150" s="55">
        <v>0</v>
      </c>
      <c r="I150" s="56">
        <f t="shared" si="17"/>
        <v>1230.50847457627</v>
      </c>
      <c r="K150" s="3"/>
    </row>
    <row r="151" ht="14.95" customHeight="1" spans="1:11">
      <c r="A151" s="51">
        <v>20502</v>
      </c>
      <c r="B151" s="52" t="s">
        <v>104</v>
      </c>
      <c r="C151" s="53">
        <f t="shared" si="10"/>
        <v>5</v>
      </c>
      <c r="D151" s="53" t="str">
        <f t="shared" si="16"/>
        <v/>
      </c>
      <c r="E151" s="49">
        <v>67636</v>
      </c>
      <c r="F151" s="49">
        <v>57467</v>
      </c>
      <c r="G151" s="49">
        <v>69474</v>
      </c>
      <c r="H151" s="54">
        <f t="shared" ref="H151:H158" si="18">G151/F151*100</f>
        <v>120.893730314789</v>
      </c>
      <c r="I151" s="54">
        <f t="shared" si="17"/>
        <v>2.71748772842865</v>
      </c>
      <c r="K151" s="3"/>
    </row>
    <row r="152" ht="14.95" customHeight="1" spans="1:11">
      <c r="A152" s="51">
        <v>2050201</v>
      </c>
      <c r="B152" s="51" t="s">
        <v>105</v>
      </c>
      <c r="C152" s="53">
        <f t="shared" si="10"/>
        <v>7</v>
      </c>
      <c r="D152" s="53" t="str">
        <f t="shared" si="16"/>
        <v>20502</v>
      </c>
      <c r="E152" s="55">
        <v>9790</v>
      </c>
      <c r="F152" s="55">
        <v>7332</v>
      </c>
      <c r="G152" s="55">
        <v>9881</v>
      </c>
      <c r="H152" s="56">
        <f t="shared" si="18"/>
        <v>134.765411893071</v>
      </c>
      <c r="I152" s="56">
        <f t="shared" si="17"/>
        <v>0.929519918283963</v>
      </c>
      <c r="K152" s="3"/>
    </row>
    <row r="153" s="4" customFormat="1" ht="14.95" customHeight="1" spans="1:11">
      <c r="A153" s="51">
        <v>2050202</v>
      </c>
      <c r="B153" s="51" t="s">
        <v>106</v>
      </c>
      <c r="C153" s="53">
        <f t="shared" si="10"/>
        <v>7</v>
      </c>
      <c r="D153" s="53" t="str">
        <f t="shared" si="16"/>
        <v>20502</v>
      </c>
      <c r="E153" s="55">
        <v>24454</v>
      </c>
      <c r="F153" s="55">
        <v>16327</v>
      </c>
      <c r="G153" s="55">
        <v>24079</v>
      </c>
      <c r="H153" s="56">
        <f t="shared" si="18"/>
        <v>147.479634960495</v>
      </c>
      <c r="I153" s="56">
        <f t="shared" si="17"/>
        <v>-1.53349145334097</v>
      </c>
      <c r="K153" s="3"/>
    </row>
    <row r="154" ht="14.95" customHeight="1" spans="1:11">
      <c r="A154" s="51">
        <v>2050203</v>
      </c>
      <c r="B154" s="51" t="s">
        <v>107</v>
      </c>
      <c r="C154" s="53">
        <f t="shared" si="10"/>
        <v>7</v>
      </c>
      <c r="D154" s="53" t="str">
        <f t="shared" si="16"/>
        <v>20502</v>
      </c>
      <c r="E154" s="55">
        <v>22147</v>
      </c>
      <c r="F154" s="55">
        <v>16230</v>
      </c>
      <c r="G154" s="55">
        <v>22981</v>
      </c>
      <c r="H154" s="56">
        <f t="shared" si="18"/>
        <v>141.595810227973</v>
      </c>
      <c r="I154" s="56">
        <f t="shared" si="17"/>
        <v>3.76574705377704</v>
      </c>
      <c r="K154" s="3"/>
    </row>
    <row r="155" s="4" customFormat="1" ht="14.95" customHeight="1" spans="1:11">
      <c r="A155" s="51">
        <v>2050204</v>
      </c>
      <c r="B155" s="51" t="s">
        <v>108</v>
      </c>
      <c r="C155" s="53">
        <f t="shared" si="10"/>
        <v>7</v>
      </c>
      <c r="D155" s="53" t="str">
        <f t="shared" si="16"/>
        <v>20502</v>
      </c>
      <c r="E155" s="55">
        <v>11170</v>
      </c>
      <c r="F155" s="55">
        <v>9578</v>
      </c>
      <c r="G155" s="55">
        <v>12330</v>
      </c>
      <c r="H155" s="56">
        <f t="shared" si="18"/>
        <v>128.732512006682</v>
      </c>
      <c r="I155" s="56">
        <f t="shared" si="17"/>
        <v>10.3849597135184</v>
      </c>
      <c r="K155" s="3"/>
    </row>
    <row r="156" ht="14.95" customHeight="1" spans="1:11">
      <c r="A156" s="51">
        <v>2050205</v>
      </c>
      <c r="B156" s="51" t="s">
        <v>109</v>
      </c>
      <c r="C156" s="53">
        <f t="shared" si="10"/>
        <v>7</v>
      </c>
      <c r="D156" s="53" t="str">
        <f t="shared" si="16"/>
        <v>20502</v>
      </c>
      <c r="E156" s="55">
        <v>0</v>
      </c>
      <c r="F156" s="55">
        <v>3000</v>
      </c>
      <c r="G156" s="55">
        <v>0</v>
      </c>
      <c r="H156" s="56">
        <f t="shared" si="18"/>
        <v>0</v>
      </c>
      <c r="I156" s="55">
        <v>0</v>
      </c>
      <c r="K156" s="3"/>
    </row>
    <row r="157" s="4" customFormat="1" ht="14.95" customHeight="1" spans="1:11">
      <c r="A157" s="51">
        <v>2050299</v>
      </c>
      <c r="B157" s="51" t="s">
        <v>110</v>
      </c>
      <c r="C157" s="53">
        <f t="shared" si="10"/>
        <v>7</v>
      </c>
      <c r="D157" s="53" t="str">
        <f t="shared" si="16"/>
        <v>20502</v>
      </c>
      <c r="E157" s="55">
        <v>75</v>
      </c>
      <c r="F157" s="55">
        <v>5000</v>
      </c>
      <c r="G157" s="55">
        <v>203</v>
      </c>
      <c r="H157" s="56">
        <f t="shared" si="18"/>
        <v>4.06</v>
      </c>
      <c r="I157" s="56">
        <f>(G157-E157)/E157*100</f>
        <v>170.666666666667</v>
      </c>
      <c r="K157" s="3"/>
    </row>
    <row r="158" s="4" customFormat="1" ht="14.95" customHeight="1" spans="1:11">
      <c r="A158" s="51">
        <v>20503</v>
      </c>
      <c r="B158" s="52" t="s">
        <v>111</v>
      </c>
      <c r="C158" s="53">
        <f t="shared" si="10"/>
        <v>5</v>
      </c>
      <c r="D158" s="53" t="str">
        <f t="shared" si="16"/>
        <v/>
      </c>
      <c r="E158" s="49">
        <v>5361</v>
      </c>
      <c r="F158" s="49">
        <v>1862</v>
      </c>
      <c r="G158" s="49">
        <v>5358</v>
      </c>
      <c r="H158" s="54">
        <f t="shared" si="18"/>
        <v>287.755102040816</v>
      </c>
      <c r="I158" s="54">
        <f>(G158-E158)/E158*100</f>
        <v>-0.0559597090095132</v>
      </c>
      <c r="K158" s="3"/>
    </row>
    <row r="159" ht="14.95" customHeight="1" spans="1:11">
      <c r="A159" s="51">
        <v>2050302</v>
      </c>
      <c r="B159" s="51" t="s">
        <v>112</v>
      </c>
      <c r="C159" s="53">
        <f t="shared" si="10"/>
        <v>7</v>
      </c>
      <c r="D159" s="53" t="str">
        <f t="shared" si="16"/>
        <v>20503</v>
      </c>
      <c r="E159" s="55">
        <v>3739</v>
      </c>
      <c r="F159" s="55">
        <v>0</v>
      </c>
      <c r="G159" s="55">
        <v>5040</v>
      </c>
      <c r="H159" s="55">
        <v>0</v>
      </c>
      <c r="I159" s="56">
        <f>(G159-E159)/E159*100</f>
        <v>34.7953998395293</v>
      </c>
      <c r="K159" s="3"/>
    </row>
    <row r="160" ht="14.95" customHeight="1" spans="1:11">
      <c r="A160" s="51">
        <v>2050305</v>
      </c>
      <c r="B160" s="51" t="s">
        <v>113</v>
      </c>
      <c r="C160" s="53">
        <f t="shared" si="10"/>
        <v>7</v>
      </c>
      <c r="D160" s="53" t="str">
        <f t="shared" si="16"/>
        <v>20503</v>
      </c>
      <c r="E160" s="55">
        <v>0</v>
      </c>
      <c r="F160" s="55">
        <v>0</v>
      </c>
      <c r="G160" s="55">
        <v>303</v>
      </c>
      <c r="H160" s="55">
        <v>0</v>
      </c>
      <c r="I160" s="55">
        <v>0</v>
      </c>
      <c r="K160" s="3"/>
    </row>
    <row r="161" ht="14.95" customHeight="1" spans="1:11">
      <c r="A161" s="51">
        <v>2050399</v>
      </c>
      <c r="B161" s="51" t="s">
        <v>114</v>
      </c>
      <c r="C161" s="53">
        <f t="shared" si="10"/>
        <v>7</v>
      </c>
      <c r="D161" s="53" t="str">
        <f t="shared" si="16"/>
        <v>20503</v>
      </c>
      <c r="E161" s="55">
        <v>1622</v>
      </c>
      <c r="F161" s="55">
        <v>1862</v>
      </c>
      <c r="G161" s="55">
        <v>15</v>
      </c>
      <c r="H161" s="56">
        <f t="shared" ref="H161:H167" si="19">G161/F161*100</f>
        <v>0.805585392051558</v>
      </c>
      <c r="I161" s="56">
        <f t="shared" ref="I161:I170" si="20">(G161-E161)/E161*100</f>
        <v>-99.075215782984</v>
      </c>
      <c r="K161" s="3"/>
    </row>
    <row r="162" s="4" customFormat="1" ht="14.95" customHeight="1" spans="1:11">
      <c r="A162" s="51">
        <v>20507</v>
      </c>
      <c r="B162" s="52" t="s">
        <v>115</v>
      </c>
      <c r="C162" s="53">
        <f t="shared" si="10"/>
        <v>5</v>
      </c>
      <c r="D162" s="53" t="str">
        <f t="shared" si="16"/>
        <v/>
      </c>
      <c r="E162" s="49">
        <v>270</v>
      </c>
      <c r="F162" s="49">
        <v>356</v>
      </c>
      <c r="G162" s="49">
        <v>296</v>
      </c>
      <c r="H162" s="54">
        <f t="shared" si="19"/>
        <v>83.1460674157303</v>
      </c>
      <c r="I162" s="54">
        <f t="shared" si="20"/>
        <v>9.62962962962963</v>
      </c>
      <c r="K162" s="3"/>
    </row>
    <row r="163" ht="14.95" customHeight="1" spans="1:11">
      <c r="A163" s="51">
        <v>2050701</v>
      </c>
      <c r="B163" s="51" t="s">
        <v>116</v>
      </c>
      <c r="C163" s="53">
        <f t="shared" si="10"/>
        <v>7</v>
      </c>
      <c r="D163" s="53" t="str">
        <f t="shared" si="16"/>
        <v>20507</v>
      </c>
      <c r="E163" s="55">
        <v>270</v>
      </c>
      <c r="F163" s="55">
        <v>356</v>
      </c>
      <c r="G163" s="55">
        <v>296</v>
      </c>
      <c r="H163" s="56">
        <f t="shared" si="19"/>
        <v>83.1460674157303</v>
      </c>
      <c r="I163" s="56">
        <f t="shared" si="20"/>
        <v>9.62962962962963</v>
      </c>
      <c r="K163" s="3"/>
    </row>
    <row r="164" ht="14.95" customHeight="1" spans="1:11">
      <c r="A164" s="51">
        <v>20508</v>
      </c>
      <c r="B164" s="52" t="s">
        <v>117</v>
      </c>
      <c r="C164" s="53">
        <f t="shared" si="10"/>
        <v>5</v>
      </c>
      <c r="D164" s="53" t="str">
        <f t="shared" si="16"/>
        <v/>
      </c>
      <c r="E164" s="49">
        <v>682</v>
      </c>
      <c r="F164" s="49">
        <v>866</v>
      </c>
      <c r="G164" s="49">
        <v>941</v>
      </c>
      <c r="H164" s="54">
        <f t="shared" si="19"/>
        <v>108.660508083141</v>
      </c>
      <c r="I164" s="54">
        <f t="shared" si="20"/>
        <v>37.9765395894428</v>
      </c>
      <c r="K164" s="3"/>
    </row>
    <row r="165" ht="14.95" customHeight="1" spans="1:11">
      <c r="A165" s="51">
        <v>2050802</v>
      </c>
      <c r="B165" s="51" t="s">
        <v>118</v>
      </c>
      <c r="C165" s="53">
        <f t="shared" si="10"/>
        <v>7</v>
      </c>
      <c r="D165" s="53" t="str">
        <f t="shared" si="16"/>
        <v>20508</v>
      </c>
      <c r="E165" s="55">
        <v>295</v>
      </c>
      <c r="F165" s="55">
        <v>376</v>
      </c>
      <c r="G165" s="55">
        <v>501</v>
      </c>
      <c r="H165" s="56">
        <f t="shared" si="19"/>
        <v>133.244680851064</v>
      </c>
      <c r="I165" s="56">
        <f t="shared" si="20"/>
        <v>69.8305084745763</v>
      </c>
      <c r="K165" s="3"/>
    </row>
    <row r="166" ht="14.95" customHeight="1" spans="1:11">
      <c r="A166" s="51">
        <v>2050899</v>
      </c>
      <c r="B166" s="51" t="s">
        <v>119</v>
      </c>
      <c r="C166" s="53">
        <f t="shared" si="10"/>
        <v>7</v>
      </c>
      <c r="D166" s="53" t="str">
        <f t="shared" si="16"/>
        <v>20508</v>
      </c>
      <c r="E166" s="55">
        <v>387</v>
      </c>
      <c r="F166" s="55">
        <v>490</v>
      </c>
      <c r="G166" s="55">
        <v>440</v>
      </c>
      <c r="H166" s="56">
        <f t="shared" si="19"/>
        <v>89.7959183673469</v>
      </c>
      <c r="I166" s="56">
        <f t="shared" si="20"/>
        <v>13.6950904392765</v>
      </c>
      <c r="K166" s="3"/>
    </row>
    <row r="167" ht="14.95" customHeight="1" spans="1:11">
      <c r="A167" s="51">
        <v>20509</v>
      </c>
      <c r="B167" s="52" t="s">
        <v>120</v>
      </c>
      <c r="C167" s="53">
        <f t="shared" si="10"/>
        <v>5</v>
      </c>
      <c r="D167" s="53" t="str">
        <f t="shared" si="16"/>
        <v/>
      </c>
      <c r="E167" s="49">
        <v>4058</v>
      </c>
      <c r="F167" s="49">
        <v>3800</v>
      </c>
      <c r="G167" s="49">
        <v>2005</v>
      </c>
      <c r="H167" s="54">
        <f t="shared" si="19"/>
        <v>52.7631578947368</v>
      </c>
      <c r="I167" s="54">
        <f t="shared" si="20"/>
        <v>-50.5914243469689</v>
      </c>
      <c r="K167" s="3"/>
    </row>
    <row r="168" ht="14.95" customHeight="1" spans="1:11">
      <c r="A168" s="51">
        <v>2050901</v>
      </c>
      <c r="B168" s="51" t="s">
        <v>121</v>
      </c>
      <c r="C168" s="53">
        <f t="shared" si="10"/>
        <v>7</v>
      </c>
      <c r="D168" s="53" t="str">
        <f t="shared" si="16"/>
        <v>20509</v>
      </c>
      <c r="E168" s="55">
        <v>106</v>
      </c>
      <c r="F168" s="55">
        <v>0</v>
      </c>
      <c r="G168" s="55">
        <v>0</v>
      </c>
      <c r="H168" s="55">
        <v>0</v>
      </c>
      <c r="I168" s="56">
        <f t="shared" si="20"/>
        <v>-100</v>
      </c>
      <c r="K168" s="3"/>
    </row>
    <row r="169" ht="14.95" customHeight="1" spans="1:11">
      <c r="A169" s="51">
        <v>2050903</v>
      </c>
      <c r="B169" s="51" t="s">
        <v>122</v>
      </c>
      <c r="C169" s="53">
        <f t="shared" ref="C169:C223" si="21">LEN(A169)</f>
        <v>7</v>
      </c>
      <c r="D169" s="53" t="str">
        <f t="shared" ref="D169:D174" si="22">IF(C169=5,"",MID(A169,1,5))</f>
        <v>20509</v>
      </c>
      <c r="E169" s="55">
        <v>1132</v>
      </c>
      <c r="F169" s="55">
        <v>0</v>
      </c>
      <c r="G169" s="55">
        <v>0</v>
      </c>
      <c r="H169" s="55">
        <v>0</v>
      </c>
      <c r="I169" s="56">
        <f t="shared" si="20"/>
        <v>-100</v>
      </c>
      <c r="K169" s="3"/>
    </row>
    <row r="170" ht="14.95" customHeight="1" spans="1:11">
      <c r="A170" s="51">
        <v>2050904</v>
      </c>
      <c r="B170" s="51" t="s">
        <v>123</v>
      </c>
      <c r="C170" s="53">
        <f t="shared" si="21"/>
        <v>7</v>
      </c>
      <c r="D170" s="53" t="str">
        <f t="shared" si="22"/>
        <v>20509</v>
      </c>
      <c r="E170" s="55">
        <v>2128</v>
      </c>
      <c r="F170" s="55">
        <v>0</v>
      </c>
      <c r="G170" s="55">
        <v>0</v>
      </c>
      <c r="H170" s="55">
        <v>0</v>
      </c>
      <c r="I170" s="56">
        <f t="shared" si="20"/>
        <v>-100</v>
      </c>
      <c r="K170" s="3"/>
    </row>
    <row r="171" ht="14.95" customHeight="1" spans="1:11">
      <c r="A171" s="51">
        <v>2050905</v>
      </c>
      <c r="B171" s="51" t="s">
        <v>124</v>
      </c>
      <c r="C171" s="53">
        <f t="shared" si="21"/>
        <v>7</v>
      </c>
      <c r="D171" s="53" t="str">
        <f t="shared" si="22"/>
        <v>20509</v>
      </c>
      <c r="E171" s="55">
        <v>0</v>
      </c>
      <c r="F171" s="55">
        <v>0</v>
      </c>
      <c r="G171" s="55">
        <v>1244</v>
      </c>
      <c r="H171" s="55">
        <v>0</v>
      </c>
      <c r="I171" s="55">
        <v>0</v>
      </c>
      <c r="K171" s="3"/>
    </row>
    <row r="172" ht="14.95" customHeight="1" spans="1:11">
      <c r="A172" s="51">
        <v>2050999</v>
      </c>
      <c r="B172" s="51" t="s">
        <v>125</v>
      </c>
      <c r="C172" s="53">
        <f t="shared" si="21"/>
        <v>7</v>
      </c>
      <c r="D172" s="53" t="str">
        <f t="shared" si="22"/>
        <v>20509</v>
      </c>
      <c r="E172" s="55">
        <v>692</v>
      </c>
      <c r="F172" s="55">
        <v>3800</v>
      </c>
      <c r="G172" s="55">
        <v>761</v>
      </c>
      <c r="H172" s="56">
        <f t="shared" ref="H172:H177" si="23">G172/F172*100</f>
        <v>20.0263157894737</v>
      </c>
      <c r="I172" s="56">
        <f>(G172-E172)/E172*100</f>
        <v>9.97109826589595</v>
      </c>
      <c r="K172" s="3"/>
    </row>
    <row r="173" ht="14.95" customHeight="1" spans="1:11">
      <c r="A173" s="51">
        <v>20599</v>
      </c>
      <c r="B173" s="52" t="s">
        <v>126</v>
      </c>
      <c r="C173" s="53">
        <f t="shared" si="21"/>
        <v>5</v>
      </c>
      <c r="D173" s="53" t="str">
        <f t="shared" si="22"/>
        <v/>
      </c>
      <c r="E173" s="49">
        <v>0</v>
      </c>
      <c r="F173" s="49">
        <v>915</v>
      </c>
      <c r="G173" s="49">
        <v>0</v>
      </c>
      <c r="H173" s="54">
        <f t="shared" si="23"/>
        <v>0</v>
      </c>
      <c r="I173" s="49">
        <v>0</v>
      </c>
      <c r="K173" s="3"/>
    </row>
    <row r="174" ht="14.95" customHeight="1" spans="1:11">
      <c r="A174" s="51">
        <v>2059999</v>
      </c>
      <c r="B174" s="51" t="s">
        <v>127</v>
      </c>
      <c r="C174" s="53">
        <f t="shared" si="21"/>
        <v>7</v>
      </c>
      <c r="D174" s="53" t="str">
        <f t="shared" si="22"/>
        <v>20599</v>
      </c>
      <c r="E174" s="55">
        <v>0</v>
      </c>
      <c r="F174" s="55">
        <v>915</v>
      </c>
      <c r="G174" s="55">
        <v>0</v>
      </c>
      <c r="H174" s="56">
        <f t="shared" si="23"/>
        <v>0</v>
      </c>
      <c r="I174" s="55">
        <v>0</v>
      </c>
      <c r="K174" s="3"/>
    </row>
    <row r="175" ht="14.95" customHeight="1" spans="1:11">
      <c r="A175" s="51">
        <v>206</v>
      </c>
      <c r="B175" s="52" t="s">
        <v>128</v>
      </c>
      <c r="C175" s="53">
        <f t="shared" si="21"/>
        <v>3</v>
      </c>
      <c r="D175" s="53"/>
      <c r="E175" s="49">
        <v>15403</v>
      </c>
      <c r="F175" s="49">
        <v>15672</v>
      </c>
      <c r="G175" s="49">
        <v>19997</v>
      </c>
      <c r="H175" s="54">
        <f t="shared" si="23"/>
        <v>127.596988259316</v>
      </c>
      <c r="I175" s="54">
        <f>(G175-E175)/E175*100</f>
        <v>29.8253586963579</v>
      </c>
      <c r="K175" s="3"/>
    </row>
    <row r="176" ht="14.95" customHeight="1" spans="1:11">
      <c r="A176" s="51">
        <v>20601</v>
      </c>
      <c r="B176" s="52" t="s">
        <v>129</v>
      </c>
      <c r="C176" s="53">
        <f t="shared" si="21"/>
        <v>5</v>
      </c>
      <c r="D176" s="53" t="str">
        <f t="shared" ref="D176:D197" si="24">IF(C176=5,"",MID(A176,1,5))</f>
        <v/>
      </c>
      <c r="E176" s="49">
        <v>92</v>
      </c>
      <c r="F176" s="49">
        <v>515</v>
      </c>
      <c r="G176" s="49">
        <v>224</v>
      </c>
      <c r="H176" s="54">
        <f t="shared" si="23"/>
        <v>43.495145631068</v>
      </c>
      <c r="I176" s="54">
        <f>(G176-E176)/E176*100</f>
        <v>143.478260869565</v>
      </c>
      <c r="K176" s="3"/>
    </row>
    <row r="177" ht="14.95" customHeight="1" spans="1:11">
      <c r="A177" s="51">
        <v>2060101</v>
      </c>
      <c r="B177" s="51" t="s">
        <v>12</v>
      </c>
      <c r="C177" s="53">
        <f t="shared" si="21"/>
        <v>7</v>
      </c>
      <c r="D177" s="53" t="str">
        <f t="shared" si="24"/>
        <v>20601</v>
      </c>
      <c r="E177" s="55">
        <v>0</v>
      </c>
      <c r="F177" s="55">
        <v>515</v>
      </c>
      <c r="G177" s="55">
        <v>166</v>
      </c>
      <c r="H177" s="56">
        <f t="shared" si="23"/>
        <v>32.2330097087379</v>
      </c>
      <c r="I177" s="55">
        <v>0</v>
      </c>
      <c r="K177" s="3"/>
    </row>
    <row r="178" ht="14.95" customHeight="1" spans="1:11">
      <c r="A178" s="51">
        <v>2060102</v>
      </c>
      <c r="B178" s="51" t="s">
        <v>13</v>
      </c>
      <c r="C178" s="53">
        <f t="shared" si="21"/>
        <v>7</v>
      </c>
      <c r="D178" s="53" t="str">
        <f t="shared" si="24"/>
        <v>20601</v>
      </c>
      <c r="E178" s="55">
        <v>37</v>
      </c>
      <c r="F178" s="55">
        <v>0</v>
      </c>
      <c r="G178" s="55">
        <v>42</v>
      </c>
      <c r="H178" s="55">
        <v>0</v>
      </c>
      <c r="I178" s="56">
        <f>(G178-E178)/E178*100</f>
        <v>13.5135135135135</v>
      </c>
      <c r="K178" s="3"/>
    </row>
    <row r="179" ht="14.95" customHeight="1" spans="1:11">
      <c r="A179" s="51">
        <v>2060103</v>
      </c>
      <c r="B179" s="51" t="s">
        <v>64</v>
      </c>
      <c r="C179" s="53">
        <f t="shared" si="21"/>
        <v>7</v>
      </c>
      <c r="D179" s="53" t="str">
        <f t="shared" si="24"/>
        <v>20601</v>
      </c>
      <c r="E179" s="55">
        <v>0</v>
      </c>
      <c r="F179" s="55">
        <v>0</v>
      </c>
      <c r="G179" s="55">
        <v>3</v>
      </c>
      <c r="H179" s="55">
        <v>0</v>
      </c>
      <c r="I179" s="55">
        <v>0</v>
      </c>
      <c r="K179" s="3"/>
    </row>
    <row r="180" ht="14.95" customHeight="1" spans="1:11">
      <c r="A180" s="51">
        <v>2060199</v>
      </c>
      <c r="B180" s="51" t="s">
        <v>130</v>
      </c>
      <c r="C180" s="53">
        <f t="shared" si="21"/>
        <v>7</v>
      </c>
      <c r="D180" s="53" t="str">
        <f t="shared" si="24"/>
        <v>20601</v>
      </c>
      <c r="E180" s="55">
        <v>55</v>
      </c>
      <c r="F180" s="55">
        <v>0</v>
      </c>
      <c r="G180" s="55">
        <v>13</v>
      </c>
      <c r="H180" s="55">
        <v>0</v>
      </c>
      <c r="I180" s="56">
        <f>(G180-E180)/E180*100</f>
        <v>-76.3636363636364</v>
      </c>
      <c r="K180" s="3"/>
    </row>
    <row r="181" ht="14.95" customHeight="1" spans="1:11">
      <c r="A181" s="51">
        <v>20602</v>
      </c>
      <c r="B181" s="52" t="s">
        <v>131</v>
      </c>
      <c r="C181" s="53">
        <f t="shared" si="21"/>
        <v>5</v>
      </c>
      <c r="D181" s="53" t="str">
        <f t="shared" si="24"/>
        <v/>
      </c>
      <c r="E181" s="49">
        <v>80</v>
      </c>
      <c r="F181" s="49">
        <v>0</v>
      </c>
      <c r="G181" s="49">
        <v>0</v>
      </c>
      <c r="H181" s="49">
        <v>0</v>
      </c>
      <c r="I181" s="54">
        <f>(G181-E181)/E181*100</f>
        <v>-100</v>
      </c>
      <c r="K181" s="3"/>
    </row>
    <row r="182" ht="14.95" customHeight="1" spans="1:11">
      <c r="A182" s="51">
        <v>2060299</v>
      </c>
      <c r="B182" s="51" t="s">
        <v>132</v>
      </c>
      <c r="C182" s="53">
        <f t="shared" si="21"/>
        <v>7</v>
      </c>
      <c r="D182" s="53" t="str">
        <f t="shared" si="24"/>
        <v>20602</v>
      </c>
      <c r="E182" s="55">
        <v>80</v>
      </c>
      <c r="F182" s="55">
        <v>0</v>
      </c>
      <c r="G182" s="55">
        <v>0</v>
      </c>
      <c r="H182" s="55">
        <v>0</v>
      </c>
      <c r="I182" s="56">
        <f>(G182-E182)/E182*100</f>
        <v>-100</v>
      </c>
      <c r="K182" s="3"/>
    </row>
    <row r="183" ht="14.95" customHeight="1" spans="1:11">
      <c r="A183" s="51">
        <v>20604</v>
      </c>
      <c r="B183" s="52" t="s">
        <v>133</v>
      </c>
      <c r="C183" s="53">
        <f t="shared" si="21"/>
        <v>5</v>
      </c>
      <c r="D183" s="53" t="str">
        <f t="shared" si="24"/>
        <v/>
      </c>
      <c r="E183" s="49">
        <v>14490</v>
      </c>
      <c r="F183" s="49">
        <v>0</v>
      </c>
      <c r="G183" s="49">
        <v>18692</v>
      </c>
      <c r="H183" s="49">
        <v>0</v>
      </c>
      <c r="I183" s="54">
        <f>(G183-E183)/E183*100</f>
        <v>28.9993098688751</v>
      </c>
      <c r="K183" s="3"/>
    </row>
    <row r="184" s="4" customFormat="1" ht="14.95" customHeight="1" spans="1:11">
      <c r="A184" s="51">
        <v>2060404</v>
      </c>
      <c r="B184" s="51" t="s">
        <v>134</v>
      </c>
      <c r="C184" s="53">
        <f t="shared" si="21"/>
        <v>7</v>
      </c>
      <c r="D184" s="53" t="str">
        <f t="shared" si="24"/>
        <v>20604</v>
      </c>
      <c r="E184" s="55">
        <v>14490</v>
      </c>
      <c r="F184" s="55">
        <v>0</v>
      </c>
      <c r="G184" s="55">
        <v>18612</v>
      </c>
      <c r="H184" s="55">
        <v>0</v>
      </c>
      <c r="I184" s="56">
        <f>(G184-E184)/E184*100</f>
        <v>28.4472049689441</v>
      </c>
      <c r="K184" s="3"/>
    </row>
    <row r="185" ht="14.95" customHeight="1" spans="1:11">
      <c r="A185" s="51">
        <v>2060499</v>
      </c>
      <c r="B185" s="51" t="s">
        <v>135</v>
      </c>
      <c r="C185" s="53">
        <f t="shared" si="21"/>
        <v>7</v>
      </c>
      <c r="D185" s="53" t="str">
        <f t="shared" si="24"/>
        <v>20604</v>
      </c>
      <c r="E185" s="55">
        <v>0</v>
      </c>
      <c r="F185" s="55">
        <v>0</v>
      </c>
      <c r="G185" s="55">
        <v>80</v>
      </c>
      <c r="H185" s="55">
        <v>0</v>
      </c>
      <c r="I185" s="55">
        <v>0</v>
      </c>
      <c r="K185" s="3"/>
    </row>
    <row r="186" ht="14.95" customHeight="1" spans="1:11">
      <c r="A186" s="51">
        <v>20605</v>
      </c>
      <c r="B186" s="52" t="s">
        <v>136</v>
      </c>
      <c r="C186" s="53">
        <f t="shared" si="21"/>
        <v>5</v>
      </c>
      <c r="D186" s="53" t="str">
        <f t="shared" si="24"/>
        <v/>
      </c>
      <c r="E186" s="49">
        <v>0</v>
      </c>
      <c r="F186" s="49">
        <v>0</v>
      </c>
      <c r="G186" s="49">
        <v>22</v>
      </c>
      <c r="H186" s="49">
        <v>0</v>
      </c>
      <c r="I186" s="49">
        <v>0</v>
      </c>
      <c r="K186" s="3"/>
    </row>
    <row r="187" ht="14.95" customHeight="1" spans="1:11">
      <c r="A187" s="51">
        <v>2060599</v>
      </c>
      <c r="B187" s="51" t="s">
        <v>137</v>
      </c>
      <c r="C187" s="53">
        <f t="shared" si="21"/>
        <v>7</v>
      </c>
      <c r="D187" s="53" t="str">
        <f t="shared" si="24"/>
        <v>20605</v>
      </c>
      <c r="E187" s="55">
        <v>0</v>
      </c>
      <c r="F187" s="55">
        <v>0</v>
      </c>
      <c r="G187" s="55">
        <v>22</v>
      </c>
      <c r="H187" s="55">
        <v>0</v>
      </c>
      <c r="I187" s="55">
        <v>0</v>
      </c>
      <c r="K187" s="3"/>
    </row>
    <row r="188" s="4" customFormat="1" ht="14.95" customHeight="1" spans="1:11">
      <c r="A188" s="51">
        <v>20606</v>
      </c>
      <c r="B188" s="52" t="s">
        <v>138</v>
      </c>
      <c r="C188" s="53">
        <f t="shared" si="21"/>
        <v>5</v>
      </c>
      <c r="D188" s="53" t="str">
        <f t="shared" si="24"/>
        <v/>
      </c>
      <c r="E188" s="49">
        <v>103</v>
      </c>
      <c r="F188" s="49">
        <v>157</v>
      </c>
      <c r="G188" s="49">
        <v>90</v>
      </c>
      <c r="H188" s="54">
        <f>G188/F188*100</f>
        <v>57.3248407643312</v>
      </c>
      <c r="I188" s="54">
        <f t="shared" ref="I188:I193" si="25">(G188-E188)/E188*100</f>
        <v>-12.621359223301</v>
      </c>
      <c r="K188" s="3"/>
    </row>
    <row r="189" ht="14.95" customHeight="1" spans="1:11">
      <c r="A189" s="51">
        <v>2060601</v>
      </c>
      <c r="B189" s="51" t="s">
        <v>139</v>
      </c>
      <c r="C189" s="53">
        <f t="shared" si="21"/>
        <v>7</v>
      </c>
      <c r="D189" s="53" t="str">
        <f t="shared" si="24"/>
        <v>20606</v>
      </c>
      <c r="E189" s="55">
        <v>99</v>
      </c>
      <c r="F189" s="55">
        <v>157</v>
      </c>
      <c r="G189" s="55">
        <v>85</v>
      </c>
      <c r="H189" s="56">
        <f>G189/F189*100</f>
        <v>54.140127388535</v>
      </c>
      <c r="I189" s="56">
        <f t="shared" si="25"/>
        <v>-14.1414141414141</v>
      </c>
      <c r="K189" s="3"/>
    </row>
    <row r="190" ht="14.95" customHeight="1" spans="1:11">
      <c r="A190" s="51">
        <v>2060699</v>
      </c>
      <c r="B190" s="51" t="s">
        <v>140</v>
      </c>
      <c r="C190" s="53">
        <f t="shared" si="21"/>
        <v>7</v>
      </c>
      <c r="D190" s="53" t="str">
        <f t="shared" si="24"/>
        <v>20606</v>
      </c>
      <c r="E190" s="55">
        <v>4</v>
      </c>
      <c r="F190" s="55">
        <v>0</v>
      </c>
      <c r="G190" s="55">
        <v>5</v>
      </c>
      <c r="H190" s="55">
        <v>0</v>
      </c>
      <c r="I190" s="56">
        <f t="shared" si="25"/>
        <v>25</v>
      </c>
      <c r="K190" s="3"/>
    </row>
    <row r="191" ht="14.95" customHeight="1" spans="1:11">
      <c r="A191" s="51">
        <v>20607</v>
      </c>
      <c r="B191" s="52" t="s">
        <v>141</v>
      </c>
      <c r="C191" s="53">
        <f t="shared" si="21"/>
        <v>5</v>
      </c>
      <c r="D191" s="53" t="str">
        <f t="shared" si="24"/>
        <v/>
      </c>
      <c r="E191" s="49">
        <v>74</v>
      </c>
      <c r="F191" s="49">
        <v>0</v>
      </c>
      <c r="G191" s="49">
        <v>42</v>
      </c>
      <c r="H191" s="49">
        <v>0</v>
      </c>
      <c r="I191" s="54">
        <f t="shared" si="25"/>
        <v>-43.2432432432432</v>
      </c>
      <c r="K191" s="3"/>
    </row>
    <row r="192" ht="14.95" customHeight="1" spans="1:11">
      <c r="A192" s="51">
        <v>2060701</v>
      </c>
      <c r="B192" s="51" t="s">
        <v>142</v>
      </c>
      <c r="C192" s="53">
        <f t="shared" si="21"/>
        <v>7</v>
      </c>
      <c r="D192" s="53" t="str">
        <f t="shared" si="24"/>
        <v>20607</v>
      </c>
      <c r="E192" s="55">
        <v>3</v>
      </c>
      <c r="F192" s="55">
        <v>0</v>
      </c>
      <c r="G192" s="55">
        <v>9</v>
      </c>
      <c r="H192" s="55">
        <v>0</v>
      </c>
      <c r="I192" s="56">
        <f t="shared" si="25"/>
        <v>200</v>
      </c>
      <c r="K192" s="3"/>
    </row>
    <row r="193" ht="14.95" customHeight="1" spans="1:11">
      <c r="A193" s="51">
        <v>2060702</v>
      </c>
      <c r="B193" s="51" t="s">
        <v>143</v>
      </c>
      <c r="C193" s="53">
        <f t="shared" si="21"/>
        <v>7</v>
      </c>
      <c r="D193" s="53" t="str">
        <f t="shared" si="24"/>
        <v>20607</v>
      </c>
      <c r="E193" s="55">
        <v>71</v>
      </c>
      <c r="F193" s="55">
        <v>0</v>
      </c>
      <c r="G193" s="55">
        <v>28</v>
      </c>
      <c r="H193" s="55">
        <v>0</v>
      </c>
      <c r="I193" s="56">
        <f t="shared" si="25"/>
        <v>-60.5633802816901</v>
      </c>
      <c r="K193" s="3"/>
    </row>
    <row r="194" ht="14.95" customHeight="1" spans="1:11">
      <c r="A194" s="51">
        <v>2060799</v>
      </c>
      <c r="B194" s="51" t="s">
        <v>144</v>
      </c>
      <c r="C194" s="53">
        <f t="shared" si="21"/>
        <v>7</v>
      </c>
      <c r="D194" s="53" t="str">
        <f t="shared" si="24"/>
        <v>20607</v>
      </c>
      <c r="E194" s="55">
        <v>0</v>
      </c>
      <c r="F194" s="55">
        <v>0</v>
      </c>
      <c r="G194" s="55">
        <v>5</v>
      </c>
      <c r="H194" s="55">
        <v>0</v>
      </c>
      <c r="I194" s="55">
        <v>0</v>
      </c>
      <c r="K194" s="3"/>
    </row>
    <row r="195" s="4" customFormat="1" ht="14.95" customHeight="1" spans="1:11">
      <c r="A195" s="51">
        <v>20699</v>
      </c>
      <c r="B195" s="52" t="s">
        <v>145</v>
      </c>
      <c r="C195" s="53">
        <f t="shared" si="21"/>
        <v>5</v>
      </c>
      <c r="D195" s="53" t="str">
        <f t="shared" si="24"/>
        <v/>
      </c>
      <c r="E195" s="49">
        <v>564</v>
      </c>
      <c r="F195" s="49">
        <v>15000</v>
      </c>
      <c r="G195" s="49">
        <v>927</v>
      </c>
      <c r="H195" s="54">
        <f>G195/F195*100</f>
        <v>6.18</v>
      </c>
      <c r="I195" s="54">
        <f>(G195-E195)/E195*100</f>
        <v>64.3617021276596</v>
      </c>
      <c r="K195" s="3"/>
    </row>
    <row r="196" s="4" customFormat="1" ht="14.95" customHeight="1" spans="1:11">
      <c r="A196" s="51">
        <v>2069901</v>
      </c>
      <c r="B196" s="51" t="s">
        <v>146</v>
      </c>
      <c r="C196" s="53">
        <f t="shared" si="21"/>
        <v>7</v>
      </c>
      <c r="D196" s="53" t="str">
        <f t="shared" si="24"/>
        <v>20699</v>
      </c>
      <c r="E196" s="55">
        <v>564</v>
      </c>
      <c r="F196" s="55">
        <v>0</v>
      </c>
      <c r="G196" s="55">
        <v>0</v>
      </c>
      <c r="H196" s="55">
        <v>0</v>
      </c>
      <c r="I196" s="56">
        <f>(G196-E196)/E196*100</f>
        <v>-100</v>
      </c>
      <c r="K196" s="3"/>
    </row>
    <row r="197" s="4" customFormat="1" ht="14.95" customHeight="1" spans="1:11">
      <c r="A197" s="51">
        <v>2069999</v>
      </c>
      <c r="B197" s="51" t="s">
        <v>147</v>
      </c>
      <c r="C197" s="53">
        <f t="shared" si="21"/>
        <v>7</v>
      </c>
      <c r="D197" s="53" t="str">
        <f t="shared" si="24"/>
        <v>20699</v>
      </c>
      <c r="E197" s="55">
        <v>0</v>
      </c>
      <c r="F197" s="55">
        <v>15000</v>
      </c>
      <c r="G197" s="55">
        <v>927</v>
      </c>
      <c r="H197" s="56">
        <f>G197/F197*100</f>
        <v>6.18</v>
      </c>
      <c r="I197" s="55">
        <v>0</v>
      </c>
      <c r="K197" s="3"/>
    </row>
    <row r="198" s="4" customFormat="1" ht="14.95" customHeight="1" spans="1:11">
      <c r="A198" s="51">
        <v>207</v>
      </c>
      <c r="B198" s="52" t="s">
        <v>148</v>
      </c>
      <c r="C198" s="53">
        <f t="shared" si="21"/>
        <v>3</v>
      </c>
      <c r="D198" s="53"/>
      <c r="E198" s="49">
        <v>7317</v>
      </c>
      <c r="F198" s="49">
        <v>3984</v>
      </c>
      <c r="G198" s="49">
        <v>12407</v>
      </c>
      <c r="H198" s="54">
        <f>G198/F198*100</f>
        <v>311.420682730924</v>
      </c>
      <c r="I198" s="54">
        <f t="shared" ref="I198:I215" si="26">(G198-E198)/E198*100</f>
        <v>69.5640289736231</v>
      </c>
      <c r="K198" s="3"/>
    </row>
    <row r="199" ht="14.95" customHeight="1" spans="1:11">
      <c r="A199" s="51">
        <v>20701</v>
      </c>
      <c r="B199" s="52" t="s">
        <v>149</v>
      </c>
      <c r="C199" s="53">
        <f t="shared" si="21"/>
        <v>5</v>
      </c>
      <c r="D199" s="53" t="str">
        <f t="shared" ref="D199:D223" si="27">IF(C199=5,"",MID(A199,1,5))</f>
        <v/>
      </c>
      <c r="E199" s="49">
        <v>4174</v>
      </c>
      <c r="F199" s="49">
        <v>1174</v>
      </c>
      <c r="G199" s="49">
        <v>5164</v>
      </c>
      <c r="H199" s="54">
        <f>G199/F199*100</f>
        <v>439.863713798978</v>
      </c>
      <c r="I199" s="54">
        <f t="shared" si="26"/>
        <v>23.7182558696694</v>
      </c>
      <c r="K199" s="3"/>
    </row>
    <row r="200" ht="14.95" customHeight="1" spans="1:11">
      <c r="A200" s="51">
        <v>2070101</v>
      </c>
      <c r="B200" s="51" t="s">
        <v>12</v>
      </c>
      <c r="C200" s="53">
        <f t="shared" si="21"/>
        <v>7</v>
      </c>
      <c r="D200" s="53" t="str">
        <f t="shared" si="27"/>
        <v>20701</v>
      </c>
      <c r="E200" s="55">
        <v>5</v>
      </c>
      <c r="F200" s="55">
        <v>0</v>
      </c>
      <c r="G200" s="55">
        <v>547</v>
      </c>
      <c r="H200" s="55">
        <v>0</v>
      </c>
      <c r="I200" s="56">
        <f t="shared" si="26"/>
        <v>10840</v>
      </c>
      <c r="K200" s="3"/>
    </row>
    <row r="201" s="4" customFormat="1" ht="14.95" customHeight="1" spans="1:11">
      <c r="A201" s="51">
        <v>2070102</v>
      </c>
      <c r="B201" s="51" t="s">
        <v>13</v>
      </c>
      <c r="C201" s="53">
        <f t="shared" si="21"/>
        <v>7</v>
      </c>
      <c r="D201" s="53" t="str">
        <f t="shared" si="27"/>
        <v>20701</v>
      </c>
      <c r="E201" s="55">
        <v>1187</v>
      </c>
      <c r="F201" s="55">
        <v>1113</v>
      </c>
      <c r="G201" s="55">
        <v>2126</v>
      </c>
      <c r="H201" s="56">
        <f>G201/F201*100</f>
        <v>191.015274034142</v>
      </c>
      <c r="I201" s="56">
        <f t="shared" si="26"/>
        <v>79.1069924178602</v>
      </c>
      <c r="K201" s="3"/>
    </row>
    <row r="202" ht="14.95" customHeight="1" spans="1:11">
      <c r="A202" s="51">
        <v>2070104</v>
      </c>
      <c r="B202" s="51" t="s">
        <v>150</v>
      </c>
      <c r="C202" s="53">
        <f t="shared" si="21"/>
        <v>7</v>
      </c>
      <c r="D202" s="53" t="str">
        <f t="shared" si="27"/>
        <v>20701</v>
      </c>
      <c r="E202" s="55">
        <v>84</v>
      </c>
      <c r="F202" s="55">
        <v>61</v>
      </c>
      <c r="G202" s="55">
        <v>151</v>
      </c>
      <c r="H202" s="56">
        <f>G202/F202*100</f>
        <v>247.540983606557</v>
      </c>
      <c r="I202" s="56">
        <f t="shared" si="26"/>
        <v>79.7619047619048</v>
      </c>
      <c r="K202" s="3"/>
    </row>
    <row r="203" ht="14.95" customHeight="1" spans="1:11">
      <c r="A203" s="51">
        <v>2070105</v>
      </c>
      <c r="B203" s="51" t="s">
        <v>151</v>
      </c>
      <c r="C203" s="53">
        <f t="shared" si="21"/>
        <v>7</v>
      </c>
      <c r="D203" s="53" t="str">
        <f t="shared" si="27"/>
        <v>20701</v>
      </c>
      <c r="E203" s="55">
        <v>10</v>
      </c>
      <c r="F203" s="55">
        <v>0</v>
      </c>
      <c r="G203" s="55">
        <v>196</v>
      </c>
      <c r="H203" s="55">
        <v>0</v>
      </c>
      <c r="I203" s="56">
        <f t="shared" si="26"/>
        <v>1860</v>
      </c>
      <c r="K203" s="3"/>
    </row>
    <row r="204" ht="14.95" customHeight="1" spans="1:11">
      <c r="A204" s="51">
        <v>2070106</v>
      </c>
      <c r="B204" s="51" t="s">
        <v>152</v>
      </c>
      <c r="C204" s="53">
        <f t="shared" si="21"/>
        <v>7</v>
      </c>
      <c r="D204" s="53" t="str">
        <f t="shared" si="27"/>
        <v>20701</v>
      </c>
      <c r="E204" s="55">
        <v>15</v>
      </c>
      <c r="F204" s="55">
        <v>0</v>
      </c>
      <c r="G204" s="55">
        <v>17</v>
      </c>
      <c r="H204" s="55">
        <v>0</v>
      </c>
      <c r="I204" s="56">
        <f t="shared" si="26"/>
        <v>13.3333333333333</v>
      </c>
      <c r="K204" s="3"/>
    </row>
    <row r="205" s="4" customFormat="1" ht="14.95" customHeight="1" spans="1:11">
      <c r="A205" s="51">
        <v>2070108</v>
      </c>
      <c r="B205" s="51" t="s">
        <v>153</v>
      </c>
      <c r="C205" s="53">
        <f t="shared" si="21"/>
        <v>7</v>
      </c>
      <c r="D205" s="53" t="str">
        <f t="shared" si="27"/>
        <v>20701</v>
      </c>
      <c r="E205" s="55">
        <v>284</v>
      </c>
      <c r="F205" s="55">
        <v>0</v>
      </c>
      <c r="G205" s="55">
        <v>784</v>
      </c>
      <c r="H205" s="55">
        <v>0</v>
      </c>
      <c r="I205" s="56">
        <f t="shared" si="26"/>
        <v>176.056338028169</v>
      </c>
      <c r="K205" s="3"/>
    </row>
    <row r="206" s="4" customFormat="1" ht="14.95" customHeight="1" spans="1:11">
      <c r="A206" s="51">
        <v>2070109</v>
      </c>
      <c r="B206" s="51" t="s">
        <v>154</v>
      </c>
      <c r="C206" s="53">
        <f t="shared" si="21"/>
        <v>7</v>
      </c>
      <c r="D206" s="53" t="str">
        <f t="shared" si="27"/>
        <v>20701</v>
      </c>
      <c r="E206" s="55">
        <v>1</v>
      </c>
      <c r="F206" s="55">
        <v>0</v>
      </c>
      <c r="G206" s="55">
        <v>207</v>
      </c>
      <c r="H206" s="55">
        <v>0</v>
      </c>
      <c r="I206" s="56">
        <f t="shared" si="26"/>
        <v>20600</v>
      </c>
      <c r="K206" s="3"/>
    </row>
    <row r="207" ht="14.95" customHeight="1" spans="1:11">
      <c r="A207" s="51">
        <v>2070110</v>
      </c>
      <c r="B207" s="51" t="s">
        <v>155</v>
      </c>
      <c r="C207" s="53">
        <f t="shared" si="21"/>
        <v>7</v>
      </c>
      <c r="D207" s="53" t="str">
        <f t="shared" si="27"/>
        <v>20701</v>
      </c>
      <c r="E207" s="55">
        <v>392</v>
      </c>
      <c r="F207" s="55">
        <v>0</v>
      </c>
      <c r="G207" s="55">
        <v>0</v>
      </c>
      <c r="H207" s="55">
        <v>0</v>
      </c>
      <c r="I207" s="56">
        <f t="shared" si="26"/>
        <v>-100</v>
      </c>
      <c r="K207" s="3"/>
    </row>
    <row r="208" s="4" customFormat="1" ht="14.95" customHeight="1" spans="1:11">
      <c r="A208" s="51">
        <v>2070111</v>
      </c>
      <c r="B208" s="51" t="s">
        <v>156</v>
      </c>
      <c r="C208" s="53">
        <f t="shared" si="21"/>
        <v>7</v>
      </c>
      <c r="D208" s="53" t="str">
        <f t="shared" si="27"/>
        <v>20701</v>
      </c>
      <c r="E208" s="55">
        <v>116</v>
      </c>
      <c r="F208" s="55">
        <v>0</v>
      </c>
      <c r="G208" s="55">
        <v>29</v>
      </c>
      <c r="H208" s="55">
        <v>0</v>
      </c>
      <c r="I208" s="56">
        <f t="shared" si="26"/>
        <v>-75</v>
      </c>
      <c r="K208" s="3"/>
    </row>
    <row r="209" ht="14.95" customHeight="1" spans="1:11">
      <c r="A209" s="51">
        <v>2070113</v>
      </c>
      <c r="B209" s="51" t="s">
        <v>157</v>
      </c>
      <c r="C209" s="53">
        <f t="shared" si="21"/>
        <v>7</v>
      </c>
      <c r="D209" s="53" t="str">
        <f t="shared" si="27"/>
        <v>20701</v>
      </c>
      <c r="E209" s="55">
        <v>1502</v>
      </c>
      <c r="F209" s="55">
        <v>0</v>
      </c>
      <c r="G209" s="55">
        <v>661</v>
      </c>
      <c r="H209" s="55">
        <v>0</v>
      </c>
      <c r="I209" s="56">
        <f t="shared" si="26"/>
        <v>-55.9920106524634</v>
      </c>
      <c r="K209" s="3"/>
    </row>
    <row r="210" ht="14.95" customHeight="1" spans="1:11">
      <c r="A210" s="51">
        <v>2070114</v>
      </c>
      <c r="B210" s="51" t="s">
        <v>158</v>
      </c>
      <c r="C210" s="53">
        <f t="shared" si="21"/>
        <v>7</v>
      </c>
      <c r="D210" s="53" t="str">
        <f t="shared" si="27"/>
        <v>20701</v>
      </c>
      <c r="E210" s="55">
        <v>310</v>
      </c>
      <c r="F210" s="55">
        <v>0</v>
      </c>
      <c r="G210" s="55">
        <v>58</v>
      </c>
      <c r="H210" s="55">
        <v>0</v>
      </c>
      <c r="I210" s="56">
        <f t="shared" si="26"/>
        <v>-81.2903225806452</v>
      </c>
      <c r="K210" s="3"/>
    </row>
    <row r="211" ht="14.95" customHeight="1" spans="1:11">
      <c r="A211" s="51">
        <v>2070199</v>
      </c>
      <c r="B211" s="51" t="s">
        <v>159</v>
      </c>
      <c r="C211" s="53">
        <f t="shared" si="21"/>
        <v>7</v>
      </c>
      <c r="D211" s="53" t="str">
        <f t="shared" si="27"/>
        <v>20701</v>
      </c>
      <c r="E211" s="55">
        <v>268</v>
      </c>
      <c r="F211" s="55">
        <v>0</v>
      </c>
      <c r="G211" s="55">
        <v>388</v>
      </c>
      <c r="H211" s="55">
        <v>0</v>
      </c>
      <c r="I211" s="56">
        <f t="shared" si="26"/>
        <v>44.7761194029851</v>
      </c>
      <c r="K211" s="3"/>
    </row>
    <row r="212" s="4" customFormat="1" ht="14.95" customHeight="1" spans="1:11">
      <c r="A212" s="51">
        <v>20702</v>
      </c>
      <c r="B212" s="52" t="s">
        <v>160</v>
      </c>
      <c r="C212" s="53">
        <f t="shared" si="21"/>
        <v>5</v>
      </c>
      <c r="D212" s="53" t="str">
        <f t="shared" si="27"/>
        <v/>
      </c>
      <c r="E212" s="49">
        <v>1539</v>
      </c>
      <c r="F212" s="49">
        <v>0</v>
      </c>
      <c r="G212" s="49">
        <v>5223</v>
      </c>
      <c r="H212" s="49">
        <v>0</v>
      </c>
      <c r="I212" s="54">
        <f t="shared" si="26"/>
        <v>239.376218323587</v>
      </c>
      <c r="K212" s="3"/>
    </row>
    <row r="213" ht="14.95" customHeight="1" spans="1:11">
      <c r="A213" s="51">
        <v>2070204</v>
      </c>
      <c r="B213" s="51" t="s">
        <v>161</v>
      </c>
      <c r="C213" s="53">
        <f t="shared" si="21"/>
        <v>7</v>
      </c>
      <c r="D213" s="53" t="str">
        <f t="shared" si="27"/>
        <v>20702</v>
      </c>
      <c r="E213" s="55">
        <v>1479</v>
      </c>
      <c r="F213" s="55">
        <v>0</v>
      </c>
      <c r="G213" s="55">
        <v>5088</v>
      </c>
      <c r="H213" s="55">
        <v>0</v>
      </c>
      <c r="I213" s="56">
        <f t="shared" si="26"/>
        <v>244.016227180527</v>
      </c>
      <c r="K213" s="3"/>
    </row>
    <row r="214" s="4" customFormat="1" ht="14.95" customHeight="1" spans="1:11">
      <c r="A214" s="51">
        <v>2070205</v>
      </c>
      <c r="B214" s="51" t="s">
        <v>162</v>
      </c>
      <c r="C214" s="53">
        <f t="shared" si="21"/>
        <v>7</v>
      </c>
      <c r="D214" s="53" t="str">
        <f t="shared" si="27"/>
        <v>20702</v>
      </c>
      <c r="E214" s="55">
        <v>36</v>
      </c>
      <c r="F214" s="55">
        <v>0</v>
      </c>
      <c r="G214" s="55">
        <v>0</v>
      </c>
      <c r="H214" s="55">
        <v>0</v>
      </c>
      <c r="I214" s="56">
        <f t="shared" si="26"/>
        <v>-100</v>
      </c>
      <c r="K214" s="3"/>
    </row>
    <row r="215" s="4" customFormat="1" ht="14.95" customHeight="1" spans="1:11">
      <c r="A215" s="51">
        <v>2070206</v>
      </c>
      <c r="B215" s="51" t="s">
        <v>163</v>
      </c>
      <c r="C215" s="53">
        <f t="shared" si="21"/>
        <v>7</v>
      </c>
      <c r="D215" s="53" t="str">
        <f t="shared" si="27"/>
        <v>20702</v>
      </c>
      <c r="E215" s="55">
        <v>24</v>
      </c>
      <c r="F215" s="55">
        <v>0</v>
      </c>
      <c r="G215" s="55">
        <v>134</v>
      </c>
      <c r="H215" s="55">
        <v>0</v>
      </c>
      <c r="I215" s="56">
        <f t="shared" si="26"/>
        <v>458.333333333333</v>
      </c>
      <c r="K215" s="3"/>
    </row>
    <row r="216" ht="14.95" customHeight="1" spans="1:11">
      <c r="A216" s="51">
        <v>2070299</v>
      </c>
      <c r="B216" s="51" t="s">
        <v>164</v>
      </c>
      <c r="C216" s="53">
        <f t="shared" si="21"/>
        <v>7</v>
      </c>
      <c r="D216" s="53" t="str">
        <f t="shared" si="27"/>
        <v>20702</v>
      </c>
      <c r="E216" s="55">
        <v>0</v>
      </c>
      <c r="F216" s="55">
        <v>0</v>
      </c>
      <c r="G216" s="55">
        <v>1</v>
      </c>
      <c r="H216" s="55">
        <v>0</v>
      </c>
      <c r="I216" s="55">
        <v>0</v>
      </c>
      <c r="K216" s="3"/>
    </row>
    <row r="217" ht="14.95" customHeight="1" spans="1:11">
      <c r="A217" s="51">
        <v>20703</v>
      </c>
      <c r="B217" s="52" t="s">
        <v>165</v>
      </c>
      <c r="C217" s="53">
        <f t="shared" si="21"/>
        <v>5</v>
      </c>
      <c r="D217" s="53" t="str">
        <f t="shared" si="27"/>
        <v/>
      </c>
      <c r="E217" s="49">
        <v>1</v>
      </c>
      <c r="F217" s="49">
        <v>0</v>
      </c>
      <c r="G217" s="49">
        <v>38</v>
      </c>
      <c r="H217" s="49">
        <v>0</v>
      </c>
      <c r="I217" s="54">
        <f>(G217-E217)/E217*100</f>
        <v>3700</v>
      </c>
      <c r="K217" s="3"/>
    </row>
    <row r="218" ht="14.95" customHeight="1" spans="1:11">
      <c r="A218" s="51">
        <v>2070307</v>
      </c>
      <c r="B218" s="51" t="s">
        <v>166</v>
      </c>
      <c r="C218" s="53">
        <f t="shared" si="21"/>
        <v>7</v>
      </c>
      <c r="D218" s="53" t="str">
        <f t="shared" si="27"/>
        <v>20703</v>
      </c>
      <c r="E218" s="55">
        <v>1</v>
      </c>
      <c r="F218" s="55">
        <v>0</v>
      </c>
      <c r="G218" s="55">
        <v>0</v>
      </c>
      <c r="H218" s="55">
        <v>0</v>
      </c>
      <c r="I218" s="56">
        <f>(G218-E218)/E218*100</f>
        <v>-100</v>
      </c>
      <c r="K218" s="3"/>
    </row>
    <row r="219" ht="14.95" customHeight="1" spans="1:11">
      <c r="A219" s="51">
        <v>2070308</v>
      </c>
      <c r="B219" s="51" t="s">
        <v>167</v>
      </c>
      <c r="C219" s="53">
        <f t="shared" si="21"/>
        <v>7</v>
      </c>
      <c r="D219" s="53" t="str">
        <f t="shared" si="27"/>
        <v>20703</v>
      </c>
      <c r="E219" s="55">
        <v>0</v>
      </c>
      <c r="F219" s="55">
        <v>0</v>
      </c>
      <c r="G219" s="55">
        <v>38</v>
      </c>
      <c r="H219" s="55">
        <v>0</v>
      </c>
      <c r="I219" s="55">
        <v>0</v>
      </c>
      <c r="K219" s="3"/>
    </row>
    <row r="220" ht="14.95" customHeight="1" spans="1:11">
      <c r="A220" s="51">
        <v>20706</v>
      </c>
      <c r="B220" s="60" t="s">
        <v>168</v>
      </c>
      <c r="C220" s="53">
        <f t="shared" si="21"/>
        <v>5</v>
      </c>
      <c r="D220" s="53" t="str">
        <f t="shared" si="27"/>
        <v/>
      </c>
      <c r="E220" s="49">
        <v>0</v>
      </c>
      <c r="F220" s="49">
        <v>0</v>
      </c>
      <c r="G220" s="49">
        <v>3</v>
      </c>
      <c r="H220" s="49">
        <v>0</v>
      </c>
      <c r="I220" s="49">
        <v>0</v>
      </c>
      <c r="K220" s="3"/>
    </row>
    <row r="221" s="4" customFormat="1" ht="14.95" customHeight="1" spans="1:11">
      <c r="A221" s="51">
        <v>2070607</v>
      </c>
      <c r="B221" s="61" t="s">
        <v>169</v>
      </c>
      <c r="C221" s="53">
        <f t="shared" si="21"/>
        <v>7</v>
      </c>
      <c r="D221" s="53" t="str">
        <f t="shared" si="27"/>
        <v>20706</v>
      </c>
      <c r="E221" s="55">
        <v>0</v>
      </c>
      <c r="F221" s="55">
        <v>0</v>
      </c>
      <c r="G221" s="55">
        <v>3</v>
      </c>
      <c r="H221" s="55">
        <v>0</v>
      </c>
      <c r="I221" s="55">
        <v>0</v>
      </c>
      <c r="K221" s="3"/>
    </row>
    <row r="222" s="5" customFormat="1" ht="14.95" customHeight="1" spans="1:11">
      <c r="A222" s="51">
        <v>20708</v>
      </c>
      <c r="B222" s="60" t="s">
        <v>170</v>
      </c>
      <c r="C222" s="53">
        <f t="shared" si="21"/>
        <v>5</v>
      </c>
      <c r="D222" s="53" t="str">
        <f t="shared" si="27"/>
        <v/>
      </c>
      <c r="E222" s="49">
        <v>988</v>
      </c>
      <c r="F222" s="49">
        <v>710</v>
      </c>
      <c r="G222" s="49">
        <v>1247</v>
      </c>
      <c r="H222" s="54">
        <f>G222/F222*100</f>
        <v>175.633802816901</v>
      </c>
      <c r="I222" s="54">
        <f t="shared" ref="I222:I234" si="28">(G222-E222)/E222*100</f>
        <v>26.2145748987854</v>
      </c>
      <c r="K222" s="3"/>
    </row>
    <row r="223" ht="14.95" customHeight="1" spans="1:11">
      <c r="A223" s="51">
        <v>2070802</v>
      </c>
      <c r="B223" s="61" t="s">
        <v>13</v>
      </c>
      <c r="C223" s="53">
        <f t="shared" si="21"/>
        <v>7</v>
      </c>
      <c r="D223" s="53" t="str">
        <f t="shared" si="27"/>
        <v>20708</v>
      </c>
      <c r="E223" s="55">
        <v>951</v>
      </c>
      <c r="F223" s="55">
        <v>710</v>
      </c>
      <c r="G223" s="55">
        <v>357</v>
      </c>
      <c r="H223" s="56">
        <f>G223/F223*100</f>
        <v>50.2816901408451</v>
      </c>
      <c r="I223" s="56">
        <f t="shared" si="28"/>
        <v>-62.4605678233439</v>
      </c>
      <c r="K223" s="3"/>
    </row>
    <row r="224" ht="14.95" customHeight="1" spans="1:11">
      <c r="A224" s="51">
        <v>2070808</v>
      </c>
      <c r="B224" s="61" t="s">
        <v>171</v>
      </c>
      <c r="C224" s="53">
        <f t="shared" ref="C224:C278" si="29">LEN(A224)</f>
        <v>7</v>
      </c>
      <c r="D224" s="53" t="str">
        <f t="shared" ref="D224:D229" si="30">IF(C224=5,"",MID(A224,1,5))</f>
        <v>20708</v>
      </c>
      <c r="E224" s="55">
        <v>14</v>
      </c>
      <c r="F224" s="55">
        <v>0</v>
      </c>
      <c r="G224" s="55">
        <v>602</v>
      </c>
      <c r="H224" s="55">
        <v>0</v>
      </c>
      <c r="I224" s="56">
        <f t="shared" si="28"/>
        <v>4200</v>
      </c>
      <c r="K224" s="3"/>
    </row>
    <row r="225" ht="14.95" customHeight="1" spans="1:11">
      <c r="A225" s="51">
        <v>2070899</v>
      </c>
      <c r="B225" s="61" t="s">
        <v>172</v>
      </c>
      <c r="C225" s="53">
        <f t="shared" si="29"/>
        <v>7</v>
      </c>
      <c r="D225" s="53" t="str">
        <f t="shared" si="30"/>
        <v>20708</v>
      </c>
      <c r="E225" s="55">
        <v>23</v>
      </c>
      <c r="F225" s="55">
        <v>0</v>
      </c>
      <c r="G225" s="55">
        <v>288</v>
      </c>
      <c r="H225" s="55">
        <v>0</v>
      </c>
      <c r="I225" s="56">
        <f t="shared" si="28"/>
        <v>1152.17391304348</v>
      </c>
      <c r="K225" s="3"/>
    </row>
    <row r="226" s="5" customFormat="1" ht="14.95" customHeight="1" spans="1:11">
      <c r="A226" s="51">
        <v>20799</v>
      </c>
      <c r="B226" s="52" t="s">
        <v>173</v>
      </c>
      <c r="C226" s="53">
        <f t="shared" si="29"/>
        <v>5</v>
      </c>
      <c r="D226" s="53" t="str">
        <f t="shared" si="30"/>
        <v/>
      </c>
      <c r="E226" s="49">
        <v>615</v>
      </c>
      <c r="F226" s="49">
        <v>2100</v>
      </c>
      <c r="G226" s="49">
        <v>732</v>
      </c>
      <c r="H226" s="54">
        <f>G226/F226*100</f>
        <v>34.8571428571429</v>
      </c>
      <c r="I226" s="54">
        <f t="shared" si="28"/>
        <v>19.0243902439024</v>
      </c>
      <c r="K226" s="3"/>
    </row>
    <row r="227" s="5" customFormat="1" ht="14.95" customHeight="1" spans="1:11">
      <c r="A227" s="51">
        <v>2079902</v>
      </c>
      <c r="B227" s="51" t="s">
        <v>174</v>
      </c>
      <c r="C227" s="53">
        <f t="shared" si="29"/>
        <v>7</v>
      </c>
      <c r="D227" s="53" t="str">
        <f t="shared" si="30"/>
        <v>20799</v>
      </c>
      <c r="E227" s="55">
        <v>24</v>
      </c>
      <c r="F227" s="55">
        <v>0</v>
      </c>
      <c r="G227" s="55">
        <v>20</v>
      </c>
      <c r="H227" s="55">
        <v>0</v>
      </c>
      <c r="I227" s="56">
        <f t="shared" si="28"/>
        <v>-16.6666666666667</v>
      </c>
      <c r="K227" s="3"/>
    </row>
    <row r="228" s="4" customFormat="1" ht="14.95" customHeight="1" spans="1:11">
      <c r="A228" s="51">
        <v>2079903</v>
      </c>
      <c r="B228" s="51" t="s">
        <v>175</v>
      </c>
      <c r="C228" s="53">
        <f t="shared" si="29"/>
        <v>7</v>
      </c>
      <c r="D228" s="53" t="str">
        <f t="shared" si="30"/>
        <v>20799</v>
      </c>
      <c r="E228" s="55">
        <v>117</v>
      </c>
      <c r="F228" s="55">
        <v>0</v>
      </c>
      <c r="G228" s="55">
        <v>215</v>
      </c>
      <c r="H228" s="55">
        <v>0</v>
      </c>
      <c r="I228" s="56">
        <f t="shared" si="28"/>
        <v>83.7606837606838</v>
      </c>
      <c r="K228" s="3"/>
    </row>
    <row r="229" s="5" customFormat="1" ht="14.95" customHeight="1" spans="1:11">
      <c r="A229" s="51">
        <v>2079999</v>
      </c>
      <c r="B229" s="51" t="s">
        <v>176</v>
      </c>
      <c r="C229" s="53">
        <f t="shared" si="29"/>
        <v>7</v>
      </c>
      <c r="D229" s="53" t="str">
        <f t="shared" si="30"/>
        <v>20799</v>
      </c>
      <c r="E229" s="55">
        <v>474</v>
      </c>
      <c r="F229" s="55">
        <v>2100</v>
      </c>
      <c r="G229" s="55">
        <v>497</v>
      </c>
      <c r="H229" s="56">
        <f>G229/F229*100</f>
        <v>23.6666666666667</v>
      </c>
      <c r="I229" s="56">
        <f t="shared" si="28"/>
        <v>4.85232067510549</v>
      </c>
      <c r="K229" s="3"/>
    </row>
    <row r="230" s="5" customFormat="1" ht="14.95" customHeight="1" spans="1:11">
      <c r="A230" s="51">
        <v>208</v>
      </c>
      <c r="B230" s="52" t="s">
        <v>177</v>
      </c>
      <c r="C230" s="53">
        <f t="shared" si="29"/>
        <v>3</v>
      </c>
      <c r="D230" s="53"/>
      <c r="E230" s="49">
        <v>55854</v>
      </c>
      <c r="F230" s="49">
        <v>31043</v>
      </c>
      <c r="G230" s="49">
        <v>46311</v>
      </c>
      <c r="H230" s="54">
        <f>G230/F230*100</f>
        <v>149.18339078053</v>
      </c>
      <c r="I230" s="54">
        <f t="shared" si="28"/>
        <v>-17.0856160704694</v>
      </c>
      <c r="K230" s="3"/>
    </row>
    <row r="231" s="4" customFormat="1" ht="14.95" customHeight="1" spans="1:11">
      <c r="A231" s="51">
        <v>20801</v>
      </c>
      <c r="B231" s="52" t="s">
        <v>178</v>
      </c>
      <c r="C231" s="53">
        <f t="shared" si="29"/>
        <v>5</v>
      </c>
      <c r="D231" s="53" t="str">
        <f t="shared" ref="D231:D260" si="31">IF(C231=5,"",MID(A231,1,5))</f>
        <v/>
      </c>
      <c r="E231" s="49">
        <v>2512</v>
      </c>
      <c r="F231" s="49">
        <v>2519</v>
      </c>
      <c r="G231" s="49">
        <v>2851</v>
      </c>
      <c r="H231" s="54">
        <f>G231/F231*100</f>
        <v>113.17983326717</v>
      </c>
      <c r="I231" s="54">
        <f t="shared" si="28"/>
        <v>13.4952229299363</v>
      </c>
      <c r="K231" s="3"/>
    </row>
    <row r="232" s="4" customFormat="1" ht="14.95" customHeight="1" spans="1:11">
      <c r="A232" s="51">
        <v>2080101</v>
      </c>
      <c r="B232" s="51" t="s">
        <v>12</v>
      </c>
      <c r="C232" s="53">
        <f t="shared" si="29"/>
        <v>7</v>
      </c>
      <c r="D232" s="53" t="str">
        <f t="shared" si="31"/>
        <v>20801</v>
      </c>
      <c r="E232" s="55">
        <v>428</v>
      </c>
      <c r="F232" s="55">
        <v>735</v>
      </c>
      <c r="G232" s="55">
        <v>370</v>
      </c>
      <c r="H232" s="56">
        <f>G232/F232*100</f>
        <v>50.3401360544218</v>
      </c>
      <c r="I232" s="56">
        <f t="shared" si="28"/>
        <v>-13.5514018691589</v>
      </c>
      <c r="K232" s="3"/>
    </row>
    <row r="233" ht="14.95" customHeight="1" spans="1:11">
      <c r="A233" s="51">
        <v>2080102</v>
      </c>
      <c r="B233" s="51" t="s">
        <v>13</v>
      </c>
      <c r="C233" s="53">
        <f t="shared" si="29"/>
        <v>7</v>
      </c>
      <c r="D233" s="53" t="str">
        <f t="shared" si="31"/>
        <v>20801</v>
      </c>
      <c r="E233" s="55">
        <v>110</v>
      </c>
      <c r="F233" s="55">
        <v>0</v>
      </c>
      <c r="G233" s="55">
        <v>39</v>
      </c>
      <c r="H233" s="55">
        <v>0</v>
      </c>
      <c r="I233" s="56">
        <f t="shared" si="28"/>
        <v>-64.5454545454545</v>
      </c>
      <c r="K233" s="3"/>
    </row>
    <row r="234" ht="14.95" customHeight="1" spans="1:11">
      <c r="A234" s="51">
        <v>2080106</v>
      </c>
      <c r="B234" s="51" t="s">
        <v>179</v>
      </c>
      <c r="C234" s="53">
        <f t="shared" si="29"/>
        <v>7</v>
      </c>
      <c r="D234" s="53" t="str">
        <f t="shared" si="31"/>
        <v>20801</v>
      </c>
      <c r="E234" s="55">
        <v>1125</v>
      </c>
      <c r="F234" s="55">
        <v>1139</v>
      </c>
      <c r="G234" s="55">
        <v>1532</v>
      </c>
      <c r="H234" s="56">
        <f>G234/F234*100</f>
        <v>134.503950834065</v>
      </c>
      <c r="I234" s="56">
        <f t="shared" si="28"/>
        <v>36.1777777777778</v>
      </c>
      <c r="K234" s="3"/>
    </row>
    <row r="235" s="4" customFormat="1" ht="14.95" customHeight="1" spans="1:11">
      <c r="A235" s="51">
        <v>2080107</v>
      </c>
      <c r="B235" s="51" t="s">
        <v>180</v>
      </c>
      <c r="C235" s="53">
        <f t="shared" si="29"/>
        <v>7</v>
      </c>
      <c r="D235" s="53" t="str">
        <f t="shared" si="31"/>
        <v>20801</v>
      </c>
      <c r="E235" s="55">
        <v>0</v>
      </c>
      <c r="F235" s="55">
        <v>0</v>
      </c>
      <c r="G235" s="55">
        <v>1</v>
      </c>
      <c r="H235" s="55">
        <v>0</v>
      </c>
      <c r="I235" s="55">
        <v>0</v>
      </c>
      <c r="K235" s="3"/>
    </row>
    <row r="236" s="4" customFormat="1" ht="14.95" customHeight="1" spans="1:11">
      <c r="A236" s="51">
        <v>2080109</v>
      </c>
      <c r="B236" s="51" t="s">
        <v>181</v>
      </c>
      <c r="C236" s="53">
        <f t="shared" si="29"/>
        <v>7</v>
      </c>
      <c r="D236" s="53" t="str">
        <f t="shared" si="31"/>
        <v>20801</v>
      </c>
      <c r="E236" s="55">
        <v>594</v>
      </c>
      <c r="F236" s="55">
        <v>645</v>
      </c>
      <c r="G236" s="55">
        <v>630</v>
      </c>
      <c r="H236" s="56">
        <f>G236/F236*100</f>
        <v>97.6744186046512</v>
      </c>
      <c r="I236" s="56">
        <f>(G236-E236)/E236*100</f>
        <v>6.06060606060606</v>
      </c>
      <c r="K236" s="3"/>
    </row>
    <row r="237" ht="14.95" customHeight="1" spans="1:11">
      <c r="A237" s="51">
        <v>2080116</v>
      </c>
      <c r="B237" s="51" t="s">
        <v>182</v>
      </c>
      <c r="C237" s="53">
        <f t="shared" si="29"/>
        <v>7</v>
      </c>
      <c r="D237" s="53" t="str">
        <f t="shared" si="31"/>
        <v>20801</v>
      </c>
      <c r="E237" s="55">
        <v>19</v>
      </c>
      <c r="F237" s="55">
        <v>0</v>
      </c>
      <c r="G237" s="55">
        <v>15</v>
      </c>
      <c r="H237" s="55">
        <v>0</v>
      </c>
      <c r="I237" s="56">
        <f>(G237-E237)/E237*100</f>
        <v>-21.0526315789474</v>
      </c>
      <c r="K237" s="3"/>
    </row>
    <row r="238" ht="14.95" customHeight="1" spans="1:11">
      <c r="A238" s="51">
        <v>2080150</v>
      </c>
      <c r="B238" s="51" t="s">
        <v>33</v>
      </c>
      <c r="C238" s="53">
        <f t="shared" si="29"/>
        <v>7</v>
      </c>
      <c r="D238" s="53" t="str">
        <f t="shared" si="31"/>
        <v>20801</v>
      </c>
      <c r="E238" s="55">
        <v>0</v>
      </c>
      <c r="F238" s="55">
        <v>0</v>
      </c>
      <c r="G238" s="55">
        <v>9</v>
      </c>
      <c r="H238" s="55">
        <v>0</v>
      </c>
      <c r="I238" s="55">
        <v>0</v>
      </c>
      <c r="K238" s="3"/>
    </row>
    <row r="239" s="4" customFormat="1" ht="14.95" customHeight="1" spans="1:11">
      <c r="A239" s="51">
        <v>2080199</v>
      </c>
      <c r="B239" s="51" t="s">
        <v>183</v>
      </c>
      <c r="C239" s="53">
        <f t="shared" si="29"/>
        <v>7</v>
      </c>
      <c r="D239" s="53" t="str">
        <f t="shared" si="31"/>
        <v>20801</v>
      </c>
      <c r="E239" s="55">
        <v>236</v>
      </c>
      <c r="F239" s="55">
        <v>0</v>
      </c>
      <c r="G239" s="55">
        <v>255</v>
      </c>
      <c r="H239" s="55">
        <v>0</v>
      </c>
      <c r="I239" s="56">
        <f t="shared" ref="I239:I244" si="32">(G239-E239)/E239*100</f>
        <v>8.05084745762712</v>
      </c>
      <c r="K239" s="3"/>
    </row>
    <row r="240" ht="14.95" customHeight="1" spans="1:11">
      <c r="A240" s="51">
        <v>20802</v>
      </c>
      <c r="B240" s="52" t="s">
        <v>184</v>
      </c>
      <c r="C240" s="53">
        <f t="shared" si="29"/>
        <v>5</v>
      </c>
      <c r="D240" s="53" t="str">
        <f t="shared" si="31"/>
        <v/>
      </c>
      <c r="E240" s="49">
        <v>1239</v>
      </c>
      <c r="F240" s="49">
        <v>1319</v>
      </c>
      <c r="G240" s="49">
        <v>1241</v>
      </c>
      <c r="H240" s="54">
        <f>G240/F240*100</f>
        <v>94.0864291129644</v>
      </c>
      <c r="I240" s="54">
        <f t="shared" si="32"/>
        <v>0.161420500403551</v>
      </c>
      <c r="K240" s="3"/>
    </row>
    <row r="241" ht="14.95" customHeight="1" spans="1:11">
      <c r="A241" s="51">
        <v>2080201</v>
      </c>
      <c r="B241" s="51" t="s">
        <v>12</v>
      </c>
      <c r="C241" s="53">
        <f t="shared" si="29"/>
        <v>7</v>
      </c>
      <c r="D241" s="53" t="str">
        <f t="shared" si="31"/>
        <v>20802</v>
      </c>
      <c r="E241" s="55">
        <v>1</v>
      </c>
      <c r="F241" s="55">
        <v>0</v>
      </c>
      <c r="G241" s="55">
        <v>836</v>
      </c>
      <c r="H241" s="55">
        <v>0</v>
      </c>
      <c r="I241" s="56">
        <f t="shared" si="32"/>
        <v>83500</v>
      </c>
      <c r="K241" s="3"/>
    </row>
    <row r="242" ht="14.95" customHeight="1" spans="1:11">
      <c r="A242" s="51">
        <v>2080202</v>
      </c>
      <c r="B242" s="51" t="s">
        <v>13</v>
      </c>
      <c r="C242" s="53">
        <f t="shared" si="29"/>
        <v>7</v>
      </c>
      <c r="D242" s="53" t="str">
        <f t="shared" si="31"/>
        <v>20802</v>
      </c>
      <c r="E242" s="55">
        <v>1222</v>
      </c>
      <c r="F242" s="55">
        <v>1319</v>
      </c>
      <c r="G242" s="55">
        <v>374</v>
      </c>
      <c r="H242" s="56">
        <f>G242/F242*100</f>
        <v>28.3548142532221</v>
      </c>
      <c r="I242" s="56">
        <f t="shared" si="32"/>
        <v>-69.3944353518822</v>
      </c>
      <c r="K242" s="3"/>
    </row>
    <row r="243" ht="14.95" customHeight="1" spans="1:11">
      <c r="A243" s="51">
        <v>2080206</v>
      </c>
      <c r="B243" s="51" t="s">
        <v>185</v>
      </c>
      <c r="C243" s="53">
        <f t="shared" si="29"/>
        <v>7</v>
      </c>
      <c r="D243" s="53" t="str">
        <f t="shared" si="31"/>
        <v>20802</v>
      </c>
      <c r="E243" s="55">
        <v>12</v>
      </c>
      <c r="F243" s="55">
        <v>0</v>
      </c>
      <c r="G243" s="55">
        <v>0</v>
      </c>
      <c r="H243" s="55">
        <v>0</v>
      </c>
      <c r="I243" s="56">
        <f t="shared" si="32"/>
        <v>-100</v>
      </c>
      <c r="K243" s="3"/>
    </row>
    <row r="244" ht="14.95" customHeight="1" spans="1:11">
      <c r="A244" s="51">
        <v>2080207</v>
      </c>
      <c r="B244" s="51" t="s">
        <v>186</v>
      </c>
      <c r="C244" s="53">
        <f t="shared" si="29"/>
        <v>7</v>
      </c>
      <c r="D244" s="53" t="str">
        <f t="shared" si="31"/>
        <v>20802</v>
      </c>
      <c r="E244" s="55">
        <v>4</v>
      </c>
      <c r="F244" s="55">
        <v>0</v>
      </c>
      <c r="G244" s="55">
        <v>28</v>
      </c>
      <c r="H244" s="55">
        <v>0</v>
      </c>
      <c r="I244" s="56">
        <f t="shared" si="32"/>
        <v>600</v>
      </c>
      <c r="K244" s="3"/>
    </row>
    <row r="245" s="4" customFormat="1" ht="14.95" customHeight="1" spans="1:11">
      <c r="A245" s="51">
        <v>2080208</v>
      </c>
      <c r="B245" s="51" t="s">
        <v>187</v>
      </c>
      <c r="C245" s="53">
        <f t="shared" si="29"/>
        <v>7</v>
      </c>
      <c r="D245" s="53" t="str">
        <f t="shared" si="31"/>
        <v>20802</v>
      </c>
      <c r="E245" s="55">
        <v>0</v>
      </c>
      <c r="F245" s="55">
        <v>0</v>
      </c>
      <c r="G245" s="55">
        <v>3</v>
      </c>
      <c r="H245" s="55">
        <v>0</v>
      </c>
      <c r="I245" s="55">
        <v>0</v>
      </c>
      <c r="K245" s="3"/>
    </row>
    <row r="246" ht="14.95" customHeight="1" spans="1:11">
      <c r="A246" s="51">
        <v>20805</v>
      </c>
      <c r="B246" s="52" t="s">
        <v>188</v>
      </c>
      <c r="C246" s="53">
        <f t="shared" si="29"/>
        <v>5</v>
      </c>
      <c r="D246" s="53" t="str">
        <f t="shared" si="31"/>
        <v/>
      </c>
      <c r="E246" s="49">
        <v>13401</v>
      </c>
      <c r="F246" s="49">
        <v>8240</v>
      </c>
      <c r="G246" s="49">
        <v>8781</v>
      </c>
      <c r="H246" s="54">
        <f>G246/F246*100</f>
        <v>106.565533980583</v>
      </c>
      <c r="I246" s="54">
        <f t="shared" ref="I246:I251" si="33">(G246-E246)/E246*100</f>
        <v>-34.4750391761809</v>
      </c>
      <c r="K246" s="3"/>
    </row>
    <row r="247" ht="14.95" customHeight="1" spans="1:11">
      <c r="A247" s="51">
        <v>2080501</v>
      </c>
      <c r="B247" s="51" t="s">
        <v>189</v>
      </c>
      <c r="C247" s="53">
        <f t="shared" si="29"/>
        <v>7</v>
      </c>
      <c r="D247" s="53" t="str">
        <f t="shared" si="31"/>
        <v>20805</v>
      </c>
      <c r="E247" s="55">
        <v>194</v>
      </c>
      <c r="F247" s="55">
        <v>0</v>
      </c>
      <c r="G247" s="55">
        <v>538</v>
      </c>
      <c r="H247" s="55">
        <v>0</v>
      </c>
      <c r="I247" s="56">
        <f t="shared" si="33"/>
        <v>177.319587628866</v>
      </c>
      <c r="K247" s="3"/>
    </row>
    <row r="248" ht="14.95" customHeight="1" spans="1:11">
      <c r="A248" s="51">
        <v>2080502</v>
      </c>
      <c r="B248" s="51" t="s">
        <v>190</v>
      </c>
      <c r="C248" s="53">
        <f t="shared" si="29"/>
        <v>7</v>
      </c>
      <c r="D248" s="53" t="str">
        <f t="shared" si="31"/>
        <v>20805</v>
      </c>
      <c r="E248" s="55">
        <v>24</v>
      </c>
      <c r="F248" s="55">
        <v>0</v>
      </c>
      <c r="G248" s="55">
        <v>49</v>
      </c>
      <c r="H248" s="55">
        <v>0</v>
      </c>
      <c r="I248" s="56">
        <f t="shared" si="33"/>
        <v>104.166666666667</v>
      </c>
      <c r="K248" s="3"/>
    </row>
    <row r="249" ht="14.95" customHeight="1" spans="1:11">
      <c r="A249" s="51">
        <v>2080505</v>
      </c>
      <c r="B249" s="51" t="s">
        <v>191</v>
      </c>
      <c r="C249" s="53">
        <f t="shared" si="29"/>
        <v>7</v>
      </c>
      <c r="D249" s="53" t="str">
        <f t="shared" si="31"/>
        <v>20805</v>
      </c>
      <c r="E249" s="55">
        <v>4304</v>
      </c>
      <c r="F249" s="55">
        <v>0</v>
      </c>
      <c r="G249" s="55">
        <v>3719</v>
      </c>
      <c r="H249" s="55">
        <v>0</v>
      </c>
      <c r="I249" s="56">
        <f t="shared" si="33"/>
        <v>-13.5920074349442</v>
      </c>
      <c r="K249" s="3"/>
    </row>
    <row r="250" s="4" customFormat="1" ht="14.95" customHeight="1" spans="1:11">
      <c r="A250" s="51">
        <v>2080506</v>
      </c>
      <c r="B250" s="51" t="s">
        <v>192</v>
      </c>
      <c r="C250" s="53">
        <f t="shared" si="29"/>
        <v>7</v>
      </c>
      <c r="D250" s="53" t="str">
        <f t="shared" si="31"/>
        <v>20805</v>
      </c>
      <c r="E250" s="55">
        <v>827</v>
      </c>
      <c r="F250" s="55">
        <v>1800</v>
      </c>
      <c r="G250" s="55">
        <v>915</v>
      </c>
      <c r="H250" s="56">
        <f>G250/F250*100</f>
        <v>50.8333333333333</v>
      </c>
      <c r="I250" s="56">
        <f t="shared" si="33"/>
        <v>10.6408706166868</v>
      </c>
      <c r="K250" s="3"/>
    </row>
    <row r="251" s="4" customFormat="1" ht="14.95" customHeight="1" spans="1:11">
      <c r="A251" s="51">
        <v>2080507</v>
      </c>
      <c r="B251" s="51" t="s">
        <v>193</v>
      </c>
      <c r="C251" s="53">
        <f t="shared" si="29"/>
        <v>7</v>
      </c>
      <c r="D251" s="53" t="str">
        <f t="shared" si="31"/>
        <v>20805</v>
      </c>
      <c r="E251" s="55">
        <v>7696</v>
      </c>
      <c r="F251" s="55">
        <v>6440</v>
      </c>
      <c r="G251" s="55">
        <v>3557</v>
      </c>
      <c r="H251" s="56">
        <f>G251/F251*100</f>
        <v>55.2329192546584</v>
      </c>
      <c r="I251" s="56">
        <f t="shared" si="33"/>
        <v>-53.781185031185</v>
      </c>
      <c r="K251" s="3"/>
    </row>
    <row r="252" s="4" customFormat="1" ht="14.95" customHeight="1" spans="1:11">
      <c r="A252" s="51">
        <v>2080508</v>
      </c>
      <c r="B252" s="51" t="s">
        <v>194</v>
      </c>
      <c r="C252" s="53">
        <f t="shared" si="29"/>
        <v>7</v>
      </c>
      <c r="D252" s="53" t="str">
        <f t="shared" si="31"/>
        <v>20805</v>
      </c>
      <c r="E252" s="55">
        <v>0</v>
      </c>
      <c r="F252" s="55">
        <v>0</v>
      </c>
      <c r="G252" s="55">
        <v>2</v>
      </c>
      <c r="H252" s="55">
        <v>0</v>
      </c>
      <c r="I252" s="55">
        <v>0</v>
      </c>
      <c r="K252" s="3"/>
    </row>
    <row r="253" ht="14.95" customHeight="1" spans="1:11">
      <c r="A253" s="51">
        <v>2080599</v>
      </c>
      <c r="B253" s="51" t="s">
        <v>195</v>
      </c>
      <c r="C253" s="53">
        <f t="shared" si="29"/>
        <v>7</v>
      </c>
      <c r="D253" s="53" t="str">
        <f t="shared" si="31"/>
        <v>20805</v>
      </c>
      <c r="E253" s="55">
        <v>356</v>
      </c>
      <c r="F253" s="55">
        <v>0</v>
      </c>
      <c r="G253" s="55">
        <v>1</v>
      </c>
      <c r="H253" s="55">
        <v>0</v>
      </c>
      <c r="I253" s="56">
        <f t="shared" ref="I253:I258" si="34">(G253-E253)/E253*100</f>
        <v>-99.7191011235955</v>
      </c>
      <c r="K253" s="3"/>
    </row>
    <row r="254" s="4" customFormat="1" ht="14.95" customHeight="1" spans="1:11">
      <c r="A254" s="51">
        <v>20807</v>
      </c>
      <c r="B254" s="52" t="s">
        <v>196</v>
      </c>
      <c r="C254" s="53">
        <f t="shared" si="29"/>
        <v>5</v>
      </c>
      <c r="D254" s="53" t="str">
        <f t="shared" si="31"/>
        <v/>
      </c>
      <c r="E254" s="49">
        <v>4981</v>
      </c>
      <c r="F254" s="49">
        <v>679</v>
      </c>
      <c r="G254" s="49">
        <v>5839</v>
      </c>
      <c r="H254" s="54">
        <f>G254/F254*100</f>
        <v>859.941089837997</v>
      </c>
      <c r="I254" s="54">
        <f t="shared" si="34"/>
        <v>17.2254567355953</v>
      </c>
      <c r="K254" s="3"/>
    </row>
    <row r="255" s="4" customFormat="1" ht="14.95" customHeight="1" spans="1:11">
      <c r="A255" s="51">
        <v>2080701</v>
      </c>
      <c r="B255" s="51" t="s">
        <v>197</v>
      </c>
      <c r="C255" s="53">
        <f t="shared" si="29"/>
        <v>7</v>
      </c>
      <c r="D255" s="53" t="str">
        <f t="shared" si="31"/>
        <v>20807</v>
      </c>
      <c r="E255" s="55">
        <v>667</v>
      </c>
      <c r="F255" s="55">
        <v>0</v>
      </c>
      <c r="G255" s="55">
        <v>1329</v>
      </c>
      <c r="H255" s="55">
        <v>0</v>
      </c>
      <c r="I255" s="56">
        <f t="shared" si="34"/>
        <v>99.2503748125937</v>
      </c>
      <c r="K255" s="3"/>
    </row>
    <row r="256" ht="14.95" customHeight="1" spans="1:11">
      <c r="A256" s="51">
        <v>2080702</v>
      </c>
      <c r="B256" s="51" t="s">
        <v>198</v>
      </c>
      <c r="C256" s="53">
        <f t="shared" si="29"/>
        <v>7</v>
      </c>
      <c r="D256" s="53" t="str">
        <f t="shared" si="31"/>
        <v>20807</v>
      </c>
      <c r="E256" s="55">
        <v>174</v>
      </c>
      <c r="F256" s="55">
        <v>0</v>
      </c>
      <c r="G256" s="55">
        <v>183</v>
      </c>
      <c r="H256" s="55">
        <v>0</v>
      </c>
      <c r="I256" s="56">
        <f t="shared" si="34"/>
        <v>5.17241379310345</v>
      </c>
      <c r="K256" s="3"/>
    </row>
    <row r="257" ht="14.95" customHeight="1" spans="1:11">
      <c r="A257" s="51">
        <v>2080704</v>
      </c>
      <c r="B257" s="51" t="s">
        <v>199</v>
      </c>
      <c r="C257" s="53">
        <f t="shared" si="29"/>
        <v>7</v>
      </c>
      <c r="D257" s="53" t="str">
        <f t="shared" si="31"/>
        <v>20807</v>
      </c>
      <c r="E257" s="55">
        <v>289</v>
      </c>
      <c r="F257" s="55">
        <v>0</v>
      </c>
      <c r="G257" s="55">
        <v>144</v>
      </c>
      <c r="H257" s="55">
        <v>0</v>
      </c>
      <c r="I257" s="56">
        <f t="shared" si="34"/>
        <v>-50.1730103806228</v>
      </c>
      <c r="K257" s="3"/>
    </row>
    <row r="258" ht="14.95" customHeight="1" spans="1:11">
      <c r="A258" s="51">
        <v>2080705</v>
      </c>
      <c r="B258" s="51" t="s">
        <v>200</v>
      </c>
      <c r="C258" s="53">
        <f t="shared" si="29"/>
        <v>7</v>
      </c>
      <c r="D258" s="53" t="str">
        <f t="shared" si="31"/>
        <v>20807</v>
      </c>
      <c r="E258" s="55">
        <v>1249</v>
      </c>
      <c r="F258" s="55">
        <v>0</v>
      </c>
      <c r="G258" s="55">
        <v>54</v>
      </c>
      <c r="H258" s="55">
        <v>0</v>
      </c>
      <c r="I258" s="56">
        <f t="shared" si="34"/>
        <v>-95.6765412329864</v>
      </c>
      <c r="K258" s="3"/>
    </row>
    <row r="259" ht="14.95" customHeight="1" spans="1:11">
      <c r="A259" s="51">
        <v>2080709</v>
      </c>
      <c r="B259" s="51" t="s">
        <v>201</v>
      </c>
      <c r="C259" s="53">
        <f t="shared" si="29"/>
        <v>7</v>
      </c>
      <c r="D259" s="53" t="str">
        <f t="shared" si="31"/>
        <v>20807</v>
      </c>
      <c r="E259" s="55">
        <v>0</v>
      </c>
      <c r="F259" s="55">
        <v>0</v>
      </c>
      <c r="G259" s="55">
        <v>5</v>
      </c>
      <c r="H259" s="55">
        <v>0</v>
      </c>
      <c r="I259" s="55">
        <v>0</v>
      </c>
      <c r="K259" s="3"/>
    </row>
    <row r="260" ht="14.95" customHeight="1" spans="1:11">
      <c r="A260" s="51">
        <v>2080711</v>
      </c>
      <c r="B260" s="51" t="s">
        <v>202</v>
      </c>
      <c r="C260" s="53">
        <f t="shared" si="29"/>
        <v>7</v>
      </c>
      <c r="D260" s="53" t="str">
        <f t="shared" si="31"/>
        <v>20807</v>
      </c>
      <c r="E260" s="55">
        <v>216</v>
      </c>
      <c r="F260" s="55">
        <v>0</v>
      </c>
      <c r="G260" s="55">
        <v>257</v>
      </c>
      <c r="H260" s="55">
        <v>0</v>
      </c>
      <c r="I260" s="56">
        <f t="shared" ref="I260:I273" si="35">(G260-E260)/E260*100</f>
        <v>18.9814814814815</v>
      </c>
      <c r="K260" s="3"/>
    </row>
    <row r="261" ht="14.95" customHeight="1" spans="1:11">
      <c r="A261" s="51">
        <v>2080713</v>
      </c>
      <c r="B261" s="51" t="s">
        <v>203</v>
      </c>
      <c r="C261" s="53">
        <f t="shared" si="29"/>
        <v>7</v>
      </c>
      <c r="D261" s="53" t="str">
        <f t="shared" ref="D261:D317" si="36">IF(C261=5,"",MID(A261,1,5))</f>
        <v>20807</v>
      </c>
      <c r="E261" s="55">
        <v>69</v>
      </c>
      <c r="F261" s="55">
        <v>0</v>
      </c>
      <c r="G261" s="55">
        <v>47</v>
      </c>
      <c r="H261" s="55">
        <v>0</v>
      </c>
      <c r="I261" s="56">
        <f t="shared" si="35"/>
        <v>-31.8840579710145</v>
      </c>
      <c r="K261" s="3"/>
    </row>
    <row r="262" ht="14.95" customHeight="1" spans="1:11">
      <c r="A262" s="51">
        <v>2080799</v>
      </c>
      <c r="B262" s="51" t="s">
        <v>204</v>
      </c>
      <c r="C262" s="53">
        <f t="shared" si="29"/>
        <v>7</v>
      </c>
      <c r="D262" s="53" t="str">
        <f t="shared" si="36"/>
        <v>20807</v>
      </c>
      <c r="E262" s="55">
        <v>2317</v>
      </c>
      <c r="F262" s="55">
        <v>679</v>
      </c>
      <c r="G262" s="55">
        <v>3820</v>
      </c>
      <c r="H262" s="56">
        <f t="shared" ref="H262:H268" si="37">G262/F262*100</f>
        <v>562.59204712813</v>
      </c>
      <c r="I262" s="56">
        <f t="shared" si="35"/>
        <v>64.8683642641347</v>
      </c>
      <c r="K262" s="3"/>
    </row>
    <row r="263" ht="14.95" customHeight="1" spans="1:11">
      <c r="A263" s="51">
        <v>20808</v>
      </c>
      <c r="B263" s="52" t="s">
        <v>205</v>
      </c>
      <c r="C263" s="53">
        <f t="shared" si="29"/>
        <v>5</v>
      </c>
      <c r="D263" s="53" t="str">
        <f t="shared" si="36"/>
        <v/>
      </c>
      <c r="E263" s="62">
        <v>2960</v>
      </c>
      <c r="F263" s="62">
        <v>1301</v>
      </c>
      <c r="G263" s="62">
        <v>2590</v>
      </c>
      <c r="H263" s="54">
        <f t="shared" si="37"/>
        <v>199.077632590315</v>
      </c>
      <c r="I263" s="54">
        <f t="shared" si="35"/>
        <v>-12.5</v>
      </c>
      <c r="K263" s="3"/>
    </row>
    <row r="264" ht="14.95" customHeight="1" spans="1:11">
      <c r="A264" s="51">
        <v>2080801</v>
      </c>
      <c r="B264" s="51" t="s">
        <v>206</v>
      </c>
      <c r="C264" s="53">
        <f t="shared" si="29"/>
        <v>7</v>
      </c>
      <c r="D264" s="53" t="str">
        <f t="shared" si="36"/>
        <v>20808</v>
      </c>
      <c r="E264" s="55">
        <v>881</v>
      </c>
      <c r="F264" s="55">
        <v>450</v>
      </c>
      <c r="G264" s="55">
        <v>455</v>
      </c>
      <c r="H264" s="56">
        <f t="shared" si="37"/>
        <v>101.111111111111</v>
      </c>
      <c r="I264" s="56">
        <f t="shared" si="35"/>
        <v>-48.3541430192963</v>
      </c>
      <c r="K264" s="3"/>
    </row>
    <row r="265" ht="14.95" customHeight="1" spans="1:11">
      <c r="A265" s="51">
        <v>2080802</v>
      </c>
      <c r="B265" s="51" t="s">
        <v>207</v>
      </c>
      <c r="C265" s="53">
        <f t="shared" si="29"/>
        <v>7</v>
      </c>
      <c r="D265" s="53" t="str">
        <f t="shared" si="36"/>
        <v>20808</v>
      </c>
      <c r="E265" s="55">
        <v>36</v>
      </c>
      <c r="F265" s="55">
        <v>51</v>
      </c>
      <c r="G265" s="55">
        <v>0</v>
      </c>
      <c r="H265" s="56">
        <f t="shared" si="37"/>
        <v>0</v>
      </c>
      <c r="I265" s="56">
        <f t="shared" si="35"/>
        <v>-100</v>
      </c>
      <c r="K265" s="3"/>
    </row>
    <row r="266" ht="14.95" customHeight="1" spans="1:11">
      <c r="A266" s="51">
        <v>2080803</v>
      </c>
      <c r="B266" s="51" t="s">
        <v>208</v>
      </c>
      <c r="C266" s="53">
        <f t="shared" si="29"/>
        <v>7</v>
      </c>
      <c r="D266" s="53" t="str">
        <f t="shared" si="36"/>
        <v>20808</v>
      </c>
      <c r="E266" s="55">
        <v>317</v>
      </c>
      <c r="F266" s="55">
        <v>9</v>
      </c>
      <c r="G266" s="55">
        <v>1141</v>
      </c>
      <c r="H266" s="56">
        <f t="shared" si="37"/>
        <v>12677.7777777778</v>
      </c>
      <c r="I266" s="56">
        <f t="shared" si="35"/>
        <v>259.93690851735</v>
      </c>
      <c r="K266" s="3"/>
    </row>
    <row r="267" ht="14.95" customHeight="1" spans="1:11">
      <c r="A267" s="51">
        <v>2080805</v>
      </c>
      <c r="B267" s="51" t="s">
        <v>209</v>
      </c>
      <c r="C267" s="53">
        <f t="shared" si="29"/>
        <v>7</v>
      </c>
      <c r="D267" s="53" t="str">
        <f t="shared" si="36"/>
        <v>20808</v>
      </c>
      <c r="E267" s="55">
        <v>465</v>
      </c>
      <c r="F267" s="55">
        <v>400</v>
      </c>
      <c r="G267" s="55">
        <v>634</v>
      </c>
      <c r="H267" s="56">
        <f t="shared" si="37"/>
        <v>158.5</v>
      </c>
      <c r="I267" s="56">
        <f t="shared" si="35"/>
        <v>36.3440860215054</v>
      </c>
      <c r="K267" s="3"/>
    </row>
    <row r="268" ht="14.95" customHeight="1" spans="1:11">
      <c r="A268" s="51">
        <v>2080806</v>
      </c>
      <c r="B268" s="51" t="s">
        <v>210</v>
      </c>
      <c r="C268" s="53">
        <f t="shared" si="29"/>
        <v>7</v>
      </c>
      <c r="D268" s="53" t="str">
        <f t="shared" si="36"/>
        <v>20808</v>
      </c>
      <c r="E268" s="55">
        <v>216</v>
      </c>
      <c r="F268" s="55">
        <v>221</v>
      </c>
      <c r="G268" s="55">
        <v>72</v>
      </c>
      <c r="H268" s="56">
        <f t="shared" si="37"/>
        <v>32.579185520362</v>
      </c>
      <c r="I268" s="56">
        <f t="shared" si="35"/>
        <v>-66.6666666666667</v>
      </c>
      <c r="K268" s="3"/>
    </row>
    <row r="269" ht="14.95" customHeight="1" spans="1:11">
      <c r="A269" s="51">
        <v>2080808</v>
      </c>
      <c r="B269" s="51" t="s">
        <v>211</v>
      </c>
      <c r="C269" s="53">
        <f t="shared" si="29"/>
        <v>7</v>
      </c>
      <c r="D269" s="53" t="str">
        <f t="shared" si="36"/>
        <v>20808</v>
      </c>
      <c r="E269" s="55">
        <v>136</v>
      </c>
      <c r="F269" s="55">
        <v>0</v>
      </c>
      <c r="G269" s="55">
        <v>97</v>
      </c>
      <c r="H269" s="55">
        <v>0</v>
      </c>
      <c r="I269" s="56">
        <f t="shared" si="35"/>
        <v>-28.6764705882353</v>
      </c>
      <c r="K269" s="3"/>
    </row>
    <row r="270" ht="14.95" customHeight="1" spans="1:11">
      <c r="A270" s="51">
        <v>2080899</v>
      </c>
      <c r="B270" s="51" t="s">
        <v>212</v>
      </c>
      <c r="C270" s="53">
        <f t="shared" si="29"/>
        <v>7</v>
      </c>
      <c r="D270" s="53" t="str">
        <f t="shared" si="36"/>
        <v>20808</v>
      </c>
      <c r="E270" s="55">
        <v>909</v>
      </c>
      <c r="F270" s="55">
        <v>170</v>
      </c>
      <c r="G270" s="55">
        <v>191</v>
      </c>
      <c r="H270" s="56">
        <f>G270/F270*100</f>
        <v>112.352941176471</v>
      </c>
      <c r="I270" s="56">
        <f t="shared" si="35"/>
        <v>-78.987898789879</v>
      </c>
      <c r="K270" s="3"/>
    </row>
    <row r="271" ht="14.95" customHeight="1" spans="1:11">
      <c r="A271" s="51">
        <v>20809</v>
      </c>
      <c r="B271" s="52" t="s">
        <v>213</v>
      </c>
      <c r="C271" s="53">
        <f t="shared" si="29"/>
        <v>5</v>
      </c>
      <c r="D271" s="53" t="str">
        <f t="shared" si="36"/>
        <v/>
      </c>
      <c r="E271" s="62">
        <v>139</v>
      </c>
      <c r="F271" s="62">
        <v>181</v>
      </c>
      <c r="G271" s="62">
        <v>186</v>
      </c>
      <c r="H271" s="54">
        <f>G271/F271*100</f>
        <v>102.762430939227</v>
      </c>
      <c r="I271" s="54">
        <f t="shared" si="35"/>
        <v>33.8129496402878</v>
      </c>
      <c r="K271" s="3"/>
    </row>
    <row r="272" ht="14.95" customHeight="1" spans="1:11">
      <c r="A272" s="51">
        <v>2080901</v>
      </c>
      <c r="B272" s="51" t="s">
        <v>214</v>
      </c>
      <c r="C272" s="53">
        <f t="shared" si="29"/>
        <v>7</v>
      </c>
      <c r="D272" s="53" t="str">
        <f t="shared" si="36"/>
        <v>20809</v>
      </c>
      <c r="E272" s="55">
        <v>132</v>
      </c>
      <c r="F272" s="55">
        <v>168</v>
      </c>
      <c r="G272" s="55">
        <v>182</v>
      </c>
      <c r="H272" s="56">
        <f>G272/F272*100</f>
        <v>108.333333333333</v>
      </c>
      <c r="I272" s="56">
        <f t="shared" si="35"/>
        <v>37.8787878787879</v>
      </c>
      <c r="K272" s="3"/>
    </row>
    <row r="273" ht="14.95" customHeight="1" spans="1:11">
      <c r="A273" s="51">
        <v>2080904</v>
      </c>
      <c r="B273" s="51" t="s">
        <v>215</v>
      </c>
      <c r="C273" s="53">
        <f t="shared" si="29"/>
        <v>7</v>
      </c>
      <c r="D273" s="53" t="str">
        <f t="shared" si="36"/>
        <v>20809</v>
      </c>
      <c r="E273" s="55">
        <v>4</v>
      </c>
      <c r="F273" s="55">
        <v>8</v>
      </c>
      <c r="G273" s="55">
        <v>4</v>
      </c>
      <c r="H273" s="56">
        <f>G273/F273*100</f>
        <v>50</v>
      </c>
      <c r="I273" s="56">
        <f t="shared" si="35"/>
        <v>0</v>
      </c>
      <c r="K273" s="3"/>
    </row>
    <row r="274" ht="14.95" customHeight="1" spans="1:11">
      <c r="A274" s="51">
        <v>2080905</v>
      </c>
      <c r="B274" s="51" t="s">
        <v>216</v>
      </c>
      <c r="C274" s="53">
        <f t="shared" si="29"/>
        <v>7</v>
      </c>
      <c r="D274" s="53" t="str">
        <f t="shared" si="36"/>
        <v>20809</v>
      </c>
      <c r="E274" s="55">
        <v>0</v>
      </c>
      <c r="F274" s="55">
        <v>5</v>
      </c>
      <c r="G274" s="55">
        <v>0</v>
      </c>
      <c r="H274" s="56">
        <f>G274/F274*100</f>
        <v>0</v>
      </c>
      <c r="I274" s="55">
        <v>0</v>
      </c>
      <c r="K274" s="3"/>
    </row>
    <row r="275" ht="14.95" customHeight="1" spans="1:11">
      <c r="A275" s="51">
        <v>2080999</v>
      </c>
      <c r="B275" s="51" t="s">
        <v>217</v>
      </c>
      <c r="C275" s="53">
        <f t="shared" si="29"/>
        <v>7</v>
      </c>
      <c r="D275" s="53" t="str">
        <f t="shared" si="36"/>
        <v>20809</v>
      </c>
      <c r="E275" s="55">
        <v>3</v>
      </c>
      <c r="F275" s="55">
        <v>0</v>
      </c>
      <c r="G275" s="55">
        <v>0</v>
      </c>
      <c r="H275" s="55">
        <v>0</v>
      </c>
      <c r="I275" s="56">
        <f>(G275-E275)/E275*100</f>
        <v>-100</v>
      </c>
      <c r="K275" s="3"/>
    </row>
    <row r="276" ht="14.95" customHeight="1" spans="1:11">
      <c r="A276" s="51">
        <v>20810</v>
      </c>
      <c r="B276" s="52" t="s">
        <v>218</v>
      </c>
      <c r="C276" s="53">
        <f t="shared" si="29"/>
        <v>5</v>
      </c>
      <c r="D276" s="53" t="str">
        <f t="shared" si="36"/>
        <v/>
      </c>
      <c r="E276" s="62">
        <v>1436</v>
      </c>
      <c r="F276" s="62">
        <v>1821</v>
      </c>
      <c r="G276" s="62">
        <v>3668</v>
      </c>
      <c r="H276" s="54">
        <f t="shared" ref="H276:H283" si="38">G276/F276*100</f>
        <v>201.427786930258</v>
      </c>
      <c r="I276" s="54">
        <f>(G276-E276)/E276*100</f>
        <v>155.431754874652</v>
      </c>
      <c r="K276" s="3"/>
    </row>
    <row r="277" ht="14.95" customHeight="1" spans="1:11">
      <c r="A277" s="51">
        <v>2081001</v>
      </c>
      <c r="B277" s="51" t="s">
        <v>219</v>
      </c>
      <c r="C277" s="53">
        <f t="shared" si="29"/>
        <v>7</v>
      </c>
      <c r="D277" s="53" t="str">
        <f t="shared" si="36"/>
        <v>20810</v>
      </c>
      <c r="E277" s="55">
        <v>145</v>
      </c>
      <c r="F277" s="55">
        <v>201</v>
      </c>
      <c r="G277" s="55">
        <v>179</v>
      </c>
      <c r="H277" s="56">
        <f t="shared" si="38"/>
        <v>89.0547263681592</v>
      </c>
      <c r="I277" s="56">
        <f>(G277-E277)/E277*100</f>
        <v>23.448275862069</v>
      </c>
      <c r="K277" s="3"/>
    </row>
    <row r="278" ht="14.95" customHeight="1" spans="1:11">
      <c r="A278" s="51">
        <v>2081002</v>
      </c>
      <c r="B278" s="51" t="s">
        <v>220</v>
      </c>
      <c r="C278" s="53">
        <f t="shared" si="29"/>
        <v>7</v>
      </c>
      <c r="D278" s="53" t="str">
        <f t="shared" si="36"/>
        <v>20810</v>
      </c>
      <c r="E278" s="55">
        <v>790</v>
      </c>
      <c r="F278" s="55">
        <v>882</v>
      </c>
      <c r="G278" s="55">
        <v>908</v>
      </c>
      <c r="H278" s="56">
        <f t="shared" si="38"/>
        <v>102.947845804989</v>
      </c>
      <c r="I278" s="56">
        <f>(G278-E278)/E278*100</f>
        <v>14.9367088607595</v>
      </c>
      <c r="K278" s="3"/>
    </row>
    <row r="279" ht="14.95" customHeight="1" spans="1:11">
      <c r="A279" s="51">
        <v>2081004</v>
      </c>
      <c r="B279" s="51" t="s">
        <v>221</v>
      </c>
      <c r="C279" s="53">
        <f t="shared" ref="C279:C312" si="39">LEN(A279)</f>
        <v>7</v>
      </c>
      <c r="D279" s="53" t="str">
        <f t="shared" si="36"/>
        <v>20810</v>
      </c>
      <c r="E279" s="55">
        <v>123</v>
      </c>
      <c r="F279" s="55">
        <v>259</v>
      </c>
      <c r="G279" s="55">
        <v>326</v>
      </c>
      <c r="H279" s="56">
        <f t="shared" si="38"/>
        <v>125.868725868726</v>
      </c>
      <c r="I279" s="56">
        <f t="shared" ref="I279:I290" si="40">(G279-E279)/E279*100</f>
        <v>165.040650406504</v>
      </c>
      <c r="K279" s="3"/>
    </row>
    <row r="280" ht="14.95" customHeight="1" spans="1:11">
      <c r="A280" s="51">
        <v>2081005</v>
      </c>
      <c r="B280" s="51" t="s">
        <v>222</v>
      </c>
      <c r="C280" s="53">
        <f t="shared" si="39"/>
        <v>7</v>
      </c>
      <c r="D280" s="53" t="str">
        <f t="shared" si="36"/>
        <v>20810</v>
      </c>
      <c r="E280" s="55">
        <v>175</v>
      </c>
      <c r="F280" s="55">
        <v>162</v>
      </c>
      <c r="G280" s="55">
        <v>121</v>
      </c>
      <c r="H280" s="56">
        <f t="shared" si="38"/>
        <v>74.6913580246914</v>
      </c>
      <c r="I280" s="56">
        <f t="shared" si="40"/>
        <v>-30.8571428571429</v>
      </c>
      <c r="K280" s="3"/>
    </row>
    <row r="281" ht="14.95" customHeight="1" spans="1:11">
      <c r="A281" s="51">
        <v>2081006</v>
      </c>
      <c r="B281" s="51" t="s">
        <v>223</v>
      </c>
      <c r="C281" s="53">
        <f t="shared" si="39"/>
        <v>7</v>
      </c>
      <c r="D281" s="53" t="str">
        <f t="shared" si="36"/>
        <v>20810</v>
      </c>
      <c r="E281" s="55">
        <v>153</v>
      </c>
      <c r="F281" s="55">
        <v>130</v>
      </c>
      <c r="G281" s="55">
        <v>1889</v>
      </c>
      <c r="H281" s="56">
        <f t="shared" si="38"/>
        <v>1453.07692307692</v>
      </c>
      <c r="I281" s="56">
        <f t="shared" si="40"/>
        <v>1134.64052287582</v>
      </c>
      <c r="K281" s="3"/>
    </row>
    <row r="282" ht="14.95" customHeight="1" spans="1:11">
      <c r="A282" s="51">
        <v>2081099</v>
      </c>
      <c r="B282" s="51" t="s">
        <v>224</v>
      </c>
      <c r="C282" s="53">
        <f t="shared" si="39"/>
        <v>7</v>
      </c>
      <c r="D282" s="53" t="str">
        <f t="shared" si="36"/>
        <v>20810</v>
      </c>
      <c r="E282" s="55">
        <v>50</v>
      </c>
      <c r="F282" s="55">
        <v>187</v>
      </c>
      <c r="G282" s="55">
        <v>245</v>
      </c>
      <c r="H282" s="56">
        <f t="shared" si="38"/>
        <v>131.016042780749</v>
      </c>
      <c r="I282" s="56">
        <f t="shared" si="40"/>
        <v>390</v>
      </c>
      <c r="K282" s="3"/>
    </row>
    <row r="283" ht="14.95" customHeight="1" spans="1:11">
      <c r="A283" s="51">
        <v>20811</v>
      </c>
      <c r="B283" s="52" t="s">
        <v>225</v>
      </c>
      <c r="C283" s="53">
        <f t="shared" si="39"/>
        <v>5</v>
      </c>
      <c r="D283" s="53" t="str">
        <f t="shared" si="36"/>
        <v/>
      </c>
      <c r="E283" s="62">
        <v>1070</v>
      </c>
      <c r="F283" s="62">
        <v>920</v>
      </c>
      <c r="G283" s="62">
        <v>1396</v>
      </c>
      <c r="H283" s="54">
        <f t="shared" si="38"/>
        <v>151.739130434783</v>
      </c>
      <c r="I283" s="54">
        <f t="shared" si="40"/>
        <v>30.4672897196262</v>
      </c>
      <c r="K283" s="3"/>
    </row>
    <row r="284" ht="14.95" customHeight="1" spans="1:11">
      <c r="A284" s="51">
        <v>2081101</v>
      </c>
      <c r="B284" s="51" t="s">
        <v>12</v>
      </c>
      <c r="C284" s="53">
        <f t="shared" si="39"/>
        <v>7</v>
      </c>
      <c r="D284" s="53" t="str">
        <f t="shared" si="36"/>
        <v>20811</v>
      </c>
      <c r="E284" s="55">
        <v>0</v>
      </c>
      <c r="F284" s="55">
        <v>0</v>
      </c>
      <c r="G284" s="55">
        <v>76</v>
      </c>
      <c r="H284" s="55">
        <v>0</v>
      </c>
      <c r="I284" s="55">
        <v>0</v>
      </c>
      <c r="K284" s="3"/>
    </row>
    <row r="285" ht="14.95" customHeight="1" spans="1:11">
      <c r="A285" s="51">
        <v>2081102</v>
      </c>
      <c r="B285" s="51" t="s">
        <v>13</v>
      </c>
      <c r="C285" s="53">
        <f t="shared" si="39"/>
        <v>7</v>
      </c>
      <c r="D285" s="53" t="str">
        <f t="shared" si="36"/>
        <v>20811</v>
      </c>
      <c r="E285" s="55">
        <v>208</v>
      </c>
      <c r="F285" s="55">
        <v>470</v>
      </c>
      <c r="G285" s="55">
        <v>139</v>
      </c>
      <c r="H285" s="56">
        <f>G285/F285*100</f>
        <v>29.5744680851064</v>
      </c>
      <c r="I285" s="56">
        <f t="shared" si="40"/>
        <v>-33.1730769230769</v>
      </c>
      <c r="K285" s="3"/>
    </row>
    <row r="286" ht="14.95" customHeight="1" spans="1:11">
      <c r="A286" s="51">
        <v>2081104</v>
      </c>
      <c r="B286" s="51" t="s">
        <v>226</v>
      </c>
      <c r="C286" s="53">
        <f t="shared" si="39"/>
        <v>7</v>
      </c>
      <c r="D286" s="53" t="str">
        <f t="shared" si="36"/>
        <v>20811</v>
      </c>
      <c r="E286" s="55">
        <v>149</v>
      </c>
      <c r="F286" s="55">
        <v>0</v>
      </c>
      <c r="G286" s="55">
        <v>125</v>
      </c>
      <c r="H286" s="55">
        <v>0</v>
      </c>
      <c r="I286" s="56">
        <f t="shared" si="40"/>
        <v>-16.1073825503356</v>
      </c>
      <c r="K286" s="3"/>
    </row>
    <row r="287" ht="14.95" customHeight="1" spans="1:11">
      <c r="A287" s="51">
        <v>2081105</v>
      </c>
      <c r="B287" s="51" t="s">
        <v>227</v>
      </c>
      <c r="C287" s="53">
        <f t="shared" si="39"/>
        <v>7</v>
      </c>
      <c r="D287" s="53" t="str">
        <f t="shared" si="36"/>
        <v>20811</v>
      </c>
      <c r="E287" s="55">
        <v>4</v>
      </c>
      <c r="F287" s="55">
        <v>0</v>
      </c>
      <c r="G287" s="55">
        <v>1</v>
      </c>
      <c r="H287" s="55">
        <v>0</v>
      </c>
      <c r="I287" s="56">
        <f t="shared" si="40"/>
        <v>-75</v>
      </c>
      <c r="K287" s="3"/>
    </row>
    <row r="288" ht="14.95" customHeight="1" spans="1:11">
      <c r="A288" s="51">
        <v>2081107</v>
      </c>
      <c r="B288" s="51" t="s">
        <v>228</v>
      </c>
      <c r="C288" s="53">
        <f t="shared" si="39"/>
        <v>7</v>
      </c>
      <c r="D288" s="53" t="str">
        <f t="shared" si="36"/>
        <v>20811</v>
      </c>
      <c r="E288" s="55">
        <v>656</v>
      </c>
      <c r="F288" s="55">
        <v>450</v>
      </c>
      <c r="G288" s="55">
        <v>985</v>
      </c>
      <c r="H288" s="56">
        <f>G288/F288*100</f>
        <v>218.888888888889</v>
      </c>
      <c r="I288" s="56">
        <f t="shared" si="40"/>
        <v>50.1524390243902</v>
      </c>
      <c r="K288" s="3"/>
    </row>
    <row r="289" ht="14.95" customHeight="1" spans="1:11">
      <c r="A289" s="51">
        <v>2081199</v>
      </c>
      <c r="B289" s="51" t="s">
        <v>229</v>
      </c>
      <c r="C289" s="53">
        <f t="shared" si="39"/>
        <v>7</v>
      </c>
      <c r="D289" s="53" t="str">
        <f t="shared" si="36"/>
        <v>20811</v>
      </c>
      <c r="E289" s="55">
        <v>53</v>
      </c>
      <c r="F289" s="55">
        <v>0</v>
      </c>
      <c r="G289" s="55">
        <v>70</v>
      </c>
      <c r="H289" s="55">
        <v>0</v>
      </c>
      <c r="I289" s="56">
        <f t="shared" si="40"/>
        <v>32.0754716981132</v>
      </c>
      <c r="K289" s="3"/>
    </row>
    <row r="290" ht="14.95" customHeight="1" spans="1:11">
      <c r="A290" s="51">
        <v>20816</v>
      </c>
      <c r="B290" s="52" t="s">
        <v>230</v>
      </c>
      <c r="C290" s="53">
        <f t="shared" si="39"/>
        <v>5</v>
      </c>
      <c r="D290" s="53" t="str">
        <f t="shared" si="36"/>
        <v/>
      </c>
      <c r="E290" s="62">
        <v>3174</v>
      </c>
      <c r="F290" s="62">
        <v>316</v>
      </c>
      <c r="G290" s="62">
        <v>854</v>
      </c>
      <c r="H290" s="54">
        <f>G290/F290*100</f>
        <v>270.253164556962</v>
      </c>
      <c r="I290" s="54">
        <f t="shared" si="40"/>
        <v>-73.0938878386894</v>
      </c>
      <c r="K290" s="3"/>
    </row>
    <row r="291" ht="14.95" customHeight="1" spans="1:11">
      <c r="A291" s="51">
        <v>2081601</v>
      </c>
      <c r="B291" s="51" t="s">
        <v>12</v>
      </c>
      <c r="C291" s="53">
        <f t="shared" si="39"/>
        <v>7</v>
      </c>
      <c r="D291" s="53" t="str">
        <f t="shared" si="36"/>
        <v>20816</v>
      </c>
      <c r="E291" s="55">
        <v>0</v>
      </c>
      <c r="F291" s="55">
        <v>0</v>
      </c>
      <c r="G291" s="55">
        <v>11</v>
      </c>
      <c r="H291" s="55">
        <v>0</v>
      </c>
      <c r="I291" s="55">
        <v>0</v>
      </c>
      <c r="K291" s="3"/>
    </row>
    <row r="292" ht="14.95" customHeight="1" spans="1:11">
      <c r="A292" s="51">
        <v>2081602</v>
      </c>
      <c r="B292" s="51" t="s">
        <v>13</v>
      </c>
      <c r="C292" s="53">
        <f t="shared" si="39"/>
        <v>7</v>
      </c>
      <c r="D292" s="53" t="str">
        <f t="shared" si="36"/>
        <v>20816</v>
      </c>
      <c r="E292" s="55">
        <v>809</v>
      </c>
      <c r="F292" s="55">
        <v>316</v>
      </c>
      <c r="G292" s="55">
        <v>71</v>
      </c>
      <c r="H292" s="56">
        <f>G292/F292*100</f>
        <v>22.4683544303797</v>
      </c>
      <c r="I292" s="56">
        <f t="shared" ref="I292:I303" si="41">(G292-E292)/E292*100</f>
        <v>-91.2237330037083</v>
      </c>
      <c r="K292" s="3"/>
    </row>
    <row r="293" ht="14.95" customHeight="1" spans="1:11">
      <c r="A293" s="51">
        <v>2081699</v>
      </c>
      <c r="B293" s="51" t="s">
        <v>231</v>
      </c>
      <c r="C293" s="53">
        <f t="shared" si="39"/>
        <v>7</v>
      </c>
      <c r="D293" s="53" t="str">
        <f t="shared" si="36"/>
        <v>20816</v>
      </c>
      <c r="E293" s="55">
        <v>2365</v>
      </c>
      <c r="F293" s="55">
        <v>0</v>
      </c>
      <c r="G293" s="55">
        <v>772</v>
      </c>
      <c r="H293" s="55">
        <v>0</v>
      </c>
      <c r="I293" s="56">
        <f t="shared" si="41"/>
        <v>-67.3572938689218</v>
      </c>
      <c r="K293" s="3"/>
    </row>
    <row r="294" ht="14.95" customHeight="1" spans="1:11">
      <c r="A294" s="51">
        <v>20819</v>
      </c>
      <c r="B294" s="52" t="s">
        <v>232</v>
      </c>
      <c r="C294" s="53">
        <f t="shared" si="39"/>
        <v>5</v>
      </c>
      <c r="D294" s="53" t="str">
        <f t="shared" si="36"/>
        <v/>
      </c>
      <c r="E294" s="62">
        <v>5230</v>
      </c>
      <c r="F294" s="62">
        <v>1987</v>
      </c>
      <c r="G294" s="62">
        <v>5639</v>
      </c>
      <c r="H294" s="54">
        <f t="shared" ref="H294:H301" si="42">G294/F294*100</f>
        <v>283.79466532461</v>
      </c>
      <c r="I294" s="54">
        <f t="shared" si="41"/>
        <v>7.82026768642447</v>
      </c>
      <c r="K294" s="3"/>
    </row>
    <row r="295" ht="14.95" customHeight="1" spans="1:11">
      <c r="A295" s="51">
        <v>2081901</v>
      </c>
      <c r="B295" s="51" t="s">
        <v>233</v>
      </c>
      <c r="C295" s="53">
        <f t="shared" si="39"/>
        <v>7</v>
      </c>
      <c r="D295" s="53" t="str">
        <f t="shared" si="36"/>
        <v>20819</v>
      </c>
      <c r="E295" s="55">
        <v>470</v>
      </c>
      <c r="F295" s="55">
        <v>251</v>
      </c>
      <c r="G295" s="55">
        <v>406</v>
      </c>
      <c r="H295" s="56">
        <f t="shared" si="42"/>
        <v>161.752988047809</v>
      </c>
      <c r="I295" s="56">
        <f t="shared" si="41"/>
        <v>-13.6170212765957</v>
      </c>
      <c r="K295" s="3"/>
    </row>
    <row r="296" ht="14.95" customHeight="1" spans="1:11">
      <c r="A296" s="51">
        <v>2081902</v>
      </c>
      <c r="B296" s="51" t="s">
        <v>234</v>
      </c>
      <c r="C296" s="53">
        <f t="shared" si="39"/>
        <v>7</v>
      </c>
      <c r="D296" s="53" t="str">
        <f t="shared" si="36"/>
        <v>20819</v>
      </c>
      <c r="E296" s="55">
        <v>4760</v>
      </c>
      <c r="F296" s="55">
        <v>1736</v>
      </c>
      <c r="G296" s="55">
        <v>5233</v>
      </c>
      <c r="H296" s="56">
        <f t="shared" si="42"/>
        <v>301.440092165899</v>
      </c>
      <c r="I296" s="56">
        <f t="shared" si="41"/>
        <v>9.93697478991597</v>
      </c>
      <c r="K296" s="3"/>
    </row>
    <row r="297" ht="14.95" customHeight="1" spans="1:11">
      <c r="A297" s="51">
        <v>20820</v>
      </c>
      <c r="B297" s="52" t="s">
        <v>235</v>
      </c>
      <c r="C297" s="53">
        <f t="shared" si="39"/>
        <v>5</v>
      </c>
      <c r="D297" s="53" t="str">
        <f t="shared" si="36"/>
        <v/>
      </c>
      <c r="E297" s="62">
        <v>122</v>
      </c>
      <c r="F297" s="62">
        <v>101</v>
      </c>
      <c r="G297" s="62">
        <v>90</v>
      </c>
      <c r="H297" s="54">
        <f t="shared" si="42"/>
        <v>89.1089108910891</v>
      </c>
      <c r="I297" s="54">
        <f t="shared" si="41"/>
        <v>-26.2295081967213</v>
      </c>
      <c r="K297" s="3"/>
    </row>
    <row r="298" ht="14.95" customHeight="1" spans="1:11">
      <c r="A298" s="51">
        <v>2082001</v>
      </c>
      <c r="B298" s="51" t="s">
        <v>236</v>
      </c>
      <c r="C298" s="53">
        <f t="shared" si="39"/>
        <v>7</v>
      </c>
      <c r="D298" s="53" t="str">
        <f t="shared" si="36"/>
        <v>20820</v>
      </c>
      <c r="E298" s="55">
        <v>122</v>
      </c>
      <c r="F298" s="55">
        <v>101</v>
      </c>
      <c r="G298" s="55">
        <v>90</v>
      </c>
      <c r="H298" s="56">
        <f t="shared" si="42"/>
        <v>89.1089108910891</v>
      </c>
      <c r="I298" s="56">
        <f t="shared" si="41"/>
        <v>-26.2295081967213</v>
      </c>
      <c r="K298" s="3"/>
    </row>
    <row r="299" ht="14.95" customHeight="1" spans="1:11">
      <c r="A299" s="51">
        <v>20821</v>
      </c>
      <c r="B299" s="52" t="s">
        <v>237</v>
      </c>
      <c r="C299" s="53">
        <f t="shared" si="39"/>
        <v>5</v>
      </c>
      <c r="D299" s="53" t="str">
        <f t="shared" si="36"/>
        <v/>
      </c>
      <c r="E299" s="62">
        <v>1017</v>
      </c>
      <c r="F299" s="62">
        <v>1055</v>
      </c>
      <c r="G299" s="62">
        <v>1823</v>
      </c>
      <c r="H299" s="54">
        <f t="shared" si="42"/>
        <v>172.796208530806</v>
      </c>
      <c r="I299" s="54">
        <f t="shared" si="41"/>
        <v>79.2527040314651</v>
      </c>
      <c r="K299" s="3"/>
    </row>
    <row r="300" ht="14.95" customHeight="1" spans="1:11">
      <c r="A300" s="51">
        <v>2082101</v>
      </c>
      <c r="B300" s="51" t="s">
        <v>238</v>
      </c>
      <c r="C300" s="53">
        <f t="shared" si="39"/>
        <v>7</v>
      </c>
      <c r="D300" s="53" t="str">
        <f t="shared" si="36"/>
        <v>20821</v>
      </c>
      <c r="E300" s="55">
        <v>197</v>
      </c>
      <c r="F300" s="55">
        <v>101</v>
      </c>
      <c r="G300" s="55">
        <v>178</v>
      </c>
      <c r="H300" s="56">
        <f t="shared" si="42"/>
        <v>176.237623762376</v>
      </c>
      <c r="I300" s="56">
        <f t="shared" si="41"/>
        <v>-9.64467005076142</v>
      </c>
      <c r="K300" s="3"/>
    </row>
    <row r="301" ht="14.95" customHeight="1" spans="1:11">
      <c r="A301" s="51">
        <v>2082102</v>
      </c>
      <c r="B301" s="51" t="s">
        <v>239</v>
      </c>
      <c r="C301" s="53">
        <f t="shared" si="39"/>
        <v>7</v>
      </c>
      <c r="D301" s="53" t="str">
        <f t="shared" si="36"/>
        <v>20821</v>
      </c>
      <c r="E301" s="55">
        <v>820</v>
      </c>
      <c r="F301" s="55">
        <v>954</v>
      </c>
      <c r="G301" s="55">
        <v>1645</v>
      </c>
      <c r="H301" s="56">
        <f t="shared" si="42"/>
        <v>172.431865828092</v>
      </c>
      <c r="I301" s="56">
        <f t="shared" si="41"/>
        <v>100.609756097561</v>
      </c>
      <c r="K301" s="3"/>
    </row>
    <row r="302" ht="14.95" customHeight="1" spans="1:11">
      <c r="A302" s="51">
        <v>20825</v>
      </c>
      <c r="B302" s="52" t="s">
        <v>240</v>
      </c>
      <c r="C302" s="53">
        <f t="shared" si="39"/>
        <v>5</v>
      </c>
      <c r="D302" s="53" t="str">
        <f t="shared" si="36"/>
        <v/>
      </c>
      <c r="E302" s="62">
        <v>72</v>
      </c>
      <c r="F302" s="62">
        <v>0</v>
      </c>
      <c r="G302" s="62">
        <v>329</v>
      </c>
      <c r="H302" s="49">
        <v>0</v>
      </c>
      <c r="I302" s="54">
        <f t="shared" si="41"/>
        <v>356.944444444444</v>
      </c>
      <c r="K302" s="3"/>
    </row>
    <row r="303" ht="14.95" customHeight="1" spans="1:11">
      <c r="A303" s="51">
        <v>2082501</v>
      </c>
      <c r="B303" s="51" t="s">
        <v>241</v>
      </c>
      <c r="C303" s="53">
        <f t="shared" si="39"/>
        <v>7</v>
      </c>
      <c r="D303" s="53" t="str">
        <f t="shared" si="36"/>
        <v>20825</v>
      </c>
      <c r="E303" s="55">
        <v>72</v>
      </c>
      <c r="F303" s="55">
        <v>0</v>
      </c>
      <c r="G303" s="55">
        <v>35</v>
      </c>
      <c r="H303" s="55">
        <v>0</v>
      </c>
      <c r="I303" s="56">
        <f t="shared" si="41"/>
        <v>-51.3888888888889</v>
      </c>
      <c r="K303" s="3"/>
    </row>
    <row r="304" ht="14.95" customHeight="1" spans="1:11">
      <c r="A304" s="51">
        <v>2082502</v>
      </c>
      <c r="B304" s="51" t="s">
        <v>242</v>
      </c>
      <c r="C304" s="53">
        <f t="shared" si="39"/>
        <v>7</v>
      </c>
      <c r="D304" s="53" t="str">
        <f t="shared" si="36"/>
        <v>20825</v>
      </c>
      <c r="E304" s="55">
        <v>0</v>
      </c>
      <c r="F304" s="55">
        <v>0</v>
      </c>
      <c r="G304" s="55">
        <v>294</v>
      </c>
      <c r="H304" s="55">
        <v>0</v>
      </c>
      <c r="I304" s="55">
        <v>0</v>
      </c>
      <c r="K304" s="3"/>
    </row>
    <row r="305" ht="14.95" customHeight="1" spans="1:11">
      <c r="A305" s="51">
        <v>20826</v>
      </c>
      <c r="B305" s="52" t="s">
        <v>243</v>
      </c>
      <c r="C305" s="53">
        <f t="shared" si="39"/>
        <v>5</v>
      </c>
      <c r="D305" s="53" t="str">
        <f t="shared" si="36"/>
        <v/>
      </c>
      <c r="E305" s="62">
        <v>16414</v>
      </c>
      <c r="F305" s="62">
        <v>8743</v>
      </c>
      <c r="G305" s="62">
        <v>8894</v>
      </c>
      <c r="H305" s="54">
        <f>G305/F305*100</f>
        <v>101.727095962484</v>
      </c>
      <c r="I305" s="54">
        <f t="shared" ref="I305:I312" si="43">(G305-E305)/E305*100</f>
        <v>-45.8145485561106</v>
      </c>
      <c r="K305" s="3"/>
    </row>
    <row r="306" ht="14.95" customHeight="1" spans="1:11">
      <c r="A306" s="51">
        <v>2082601</v>
      </c>
      <c r="B306" s="51" t="s">
        <v>244</v>
      </c>
      <c r="C306" s="53">
        <f t="shared" si="39"/>
        <v>7</v>
      </c>
      <c r="D306" s="53" t="str">
        <f t="shared" si="36"/>
        <v>20826</v>
      </c>
      <c r="E306" s="55">
        <v>5119</v>
      </c>
      <c r="F306" s="55">
        <v>4920</v>
      </c>
      <c r="G306" s="55">
        <v>1340</v>
      </c>
      <c r="H306" s="56">
        <f>G306/F306*100</f>
        <v>27.2357723577236</v>
      </c>
      <c r="I306" s="56">
        <f t="shared" si="43"/>
        <v>-73.8230123070912</v>
      </c>
      <c r="K306" s="3"/>
    </row>
    <row r="307" ht="14.95" customHeight="1" spans="1:11">
      <c r="A307" s="51">
        <v>2082602</v>
      </c>
      <c r="B307" s="51" t="s">
        <v>245</v>
      </c>
      <c r="C307" s="53">
        <f t="shared" si="39"/>
        <v>7</v>
      </c>
      <c r="D307" s="53" t="str">
        <f t="shared" si="36"/>
        <v>20826</v>
      </c>
      <c r="E307" s="55">
        <v>10400</v>
      </c>
      <c r="F307" s="55">
        <v>3823</v>
      </c>
      <c r="G307" s="55">
        <v>7554</v>
      </c>
      <c r="H307" s="56">
        <f>G307/F307*100</f>
        <v>197.593512947947</v>
      </c>
      <c r="I307" s="56">
        <f t="shared" si="43"/>
        <v>-27.3653846153846</v>
      </c>
      <c r="K307" s="3"/>
    </row>
    <row r="308" ht="14.95" customHeight="1" spans="1:11">
      <c r="A308" s="51">
        <v>2082699</v>
      </c>
      <c r="B308" s="51" t="s">
        <v>246</v>
      </c>
      <c r="C308" s="53">
        <f t="shared" si="39"/>
        <v>7</v>
      </c>
      <c r="D308" s="53" t="str">
        <f t="shared" si="36"/>
        <v>20826</v>
      </c>
      <c r="E308" s="55">
        <v>895</v>
      </c>
      <c r="F308" s="55">
        <v>0</v>
      </c>
      <c r="G308" s="55">
        <v>0</v>
      </c>
      <c r="H308" s="55">
        <v>0</v>
      </c>
      <c r="I308" s="56">
        <f t="shared" si="43"/>
        <v>-100</v>
      </c>
      <c r="K308" s="3"/>
    </row>
    <row r="309" ht="14.95" customHeight="1" spans="1:11">
      <c r="A309" s="51">
        <v>20828</v>
      </c>
      <c r="B309" s="52" t="s">
        <v>247</v>
      </c>
      <c r="C309" s="53">
        <f t="shared" si="39"/>
        <v>5</v>
      </c>
      <c r="D309" s="53" t="str">
        <f t="shared" si="36"/>
        <v/>
      </c>
      <c r="E309" s="62">
        <v>558</v>
      </c>
      <c r="F309" s="62">
        <v>415</v>
      </c>
      <c r="G309" s="62">
        <v>434</v>
      </c>
      <c r="H309" s="54">
        <f>G309/F309*100</f>
        <v>104.578313253012</v>
      </c>
      <c r="I309" s="54">
        <f t="shared" si="43"/>
        <v>-22.2222222222222</v>
      </c>
      <c r="K309" s="3"/>
    </row>
    <row r="310" ht="14.95" customHeight="1" spans="1:11">
      <c r="A310" s="51">
        <v>2082801</v>
      </c>
      <c r="B310" s="51" t="s">
        <v>12</v>
      </c>
      <c r="C310" s="53">
        <f t="shared" si="39"/>
        <v>7</v>
      </c>
      <c r="D310" s="53" t="str">
        <f t="shared" si="36"/>
        <v>20828</v>
      </c>
      <c r="E310" s="55">
        <v>302</v>
      </c>
      <c r="F310" s="55">
        <v>415</v>
      </c>
      <c r="G310" s="55">
        <v>288</v>
      </c>
      <c r="H310" s="56">
        <f>G310/F310*100</f>
        <v>69.3975903614458</v>
      </c>
      <c r="I310" s="56">
        <f t="shared" si="43"/>
        <v>-4.63576158940397</v>
      </c>
      <c r="K310" s="3"/>
    </row>
    <row r="311" ht="14.95" customHeight="1" spans="1:11">
      <c r="A311" s="51">
        <v>2082802</v>
      </c>
      <c r="B311" s="51" t="s">
        <v>13</v>
      </c>
      <c r="C311" s="53">
        <f t="shared" si="39"/>
        <v>7</v>
      </c>
      <c r="D311" s="53" t="str">
        <f t="shared" si="36"/>
        <v>20828</v>
      </c>
      <c r="E311" s="55">
        <v>1</v>
      </c>
      <c r="F311" s="55">
        <v>0</v>
      </c>
      <c r="G311" s="55">
        <v>89</v>
      </c>
      <c r="H311" s="55">
        <v>0</v>
      </c>
      <c r="I311" s="56">
        <f t="shared" si="43"/>
        <v>8800</v>
      </c>
      <c r="K311" s="3"/>
    </row>
    <row r="312" ht="14.95" customHeight="1" spans="1:11">
      <c r="A312" s="51">
        <v>2082850</v>
      </c>
      <c r="B312" s="51" t="s">
        <v>33</v>
      </c>
      <c r="C312" s="53">
        <f t="shared" si="39"/>
        <v>7</v>
      </c>
      <c r="D312" s="53" t="str">
        <f t="shared" si="36"/>
        <v>20828</v>
      </c>
      <c r="E312" s="55">
        <v>255</v>
      </c>
      <c r="F312" s="55">
        <v>0</v>
      </c>
      <c r="G312" s="55">
        <v>57</v>
      </c>
      <c r="H312" s="55">
        <v>0</v>
      </c>
      <c r="I312" s="56">
        <f t="shared" si="43"/>
        <v>-77.6470588235294</v>
      </c>
      <c r="K312" s="3"/>
    </row>
    <row r="313" ht="14.95" customHeight="1" spans="1:11">
      <c r="A313" s="51">
        <v>20830</v>
      </c>
      <c r="B313" s="52" t="s">
        <v>248</v>
      </c>
      <c r="C313" s="53">
        <f t="shared" ref="C313:C340" si="44">LEN(A313)</f>
        <v>5</v>
      </c>
      <c r="D313" s="53" t="str">
        <f t="shared" si="36"/>
        <v/>
      </c>
      <c r="E313" s="62">
        <v>257</v>
      </c>
      <c r="F313" s="62">
        <v>218</v>
      </c>
      <c r="G313" s="62">
        <v>274</v>
      </c>
      <c r="H313" s="54">
        <f t="shared" ref="H313:H319" si="45">G313/F313*100</f>
        <v>125.688073394495</v>
      </c>
      <c r="I313" s="54">
        <f t="shared" ref="I313:I325" si="46">(G313-E313)/E313*100</f>
        <v>6.6147859922179</v>
      </c>
      <c r="K313" s="3"/>
    </row>
    <row r="314" ht="14.95" customHeight="1" spans="1:11">
      <c r="A314" s="51">
        <v>2083001</v>
      </c>
      <c r="B314" s="51" t="s">
        <v>249</v>
      </c>
      <c r="C314" s="53">
        <f t="shared" si="44"/>
        <v>7</v>
      </c>
      <c r="D314" s="53" t="str">
        <f t="shared" si="36"/>
        <v>20830</v>
      </c>
      <c r="E314" s="55">
        <v>121</v>
      </c>
      <c r="F314" s="55">
        <v>129</v>
      </c>
      <c r="G314" s="55">
        <v>129</v>
      </c>
      <c r="H314" s="56">
        <f t="shared" si="45"/>
        <v>100</v>
      </c>
      <c r="I314" s="56">
        <f t="shared" si="46"/>
        <v>6.61157024793388</v>
      </c>
      <c r="K314" s="3"/>
    </row>
    <row r="315" ht="14.95" customHeight="1" spans="1:11">
      <c r="A315" s="51">
        <v>2083099</v>
      </c>
      <c r="B315" s="51" t="s">
        <v>250</v>
      </c>
      <c r="C315" s="53">
        <f t="shared" si="44"/>
        <v>7</v>
      </c>
      <c r="D315" s="53" t="str">
        <f t="shared" si="36"/>
        <v>20830</v>
      </c>
      <c r="E315" s="55">
        <v>136</v>
      </c>
      <c r="F315" s="55">
        <v>89</v>
      </c>
      <c r="G315" s="55">
        <v>145</v>
      </c>
      <c r="H315" s="56">
        <f t="shared" si="45"/>
        <v>162.921348314607</v>
      </c>
      <c r="I315" s="56">
        <f t="shared" si="46"/>
        <v>6.61764705882353</v>
      </c>
      <c r="K315" s="3"/>
    </row>
    <row r="316" ht="14.95" customHeight="1" spans="1:11">
      <c r="A316" s="51">
        <v>20899</v>
      </c>
      <c r="B316" s="52" t="s">
        <v>251</v>
      </c>
      <c r="C316" s="53">
        <f t="shared" si="44"/>
        <v>5</v>
      </c>
      <c r="D316" s="53" t="str">
        <f t="shared" si="36"/>
        <v/>
      </c>
      <c r="E316" s="62">
        <v>1272</v>
      </c>
      <c r="F316" s="62">
        <v>1228</v>
      </c>
      <c r="G316" s="62">
        <v>1422</v>
      </c>
      <c r="H316" s="54">
        <f t="shared" si="45"/>
        <v>115.798045602606</v>
      </c>
      <c r="I316" s="54">
        <f t="shared" si="46"/>
        <v>11.7924528301887</v>
      </c>
      <c r="K316" s="3"/>
    </row>
    <row r="317" ht="14.95" customHeight="1" spans="1:11">
      <c r="A317" s="51">
        <v>2089999</v>
      </c>
      <c r="B317" s="51" t="s">
        <v>252</v>
      </c>
      <c r="C317" s="53">
        <f t="shared" si="44"/>
        <v>7</v>
      </c>
      <c r="D317" s="53" t="str">
        <f t="shared" si="36"/>
        <v>20899</v>
      </c>
      <c r="E317" s="55">
        <v>1272</v>
      </c>
      <c r="F317" s="55">
        <v>1228</v>
      </c>
      <c r="G317" s="55">
        <v>1422</v>
      </c>
      <c r="H317" s="56">
        <f t="shared" si="45"/>
        <v>115.798045602606</v>
      </c>
      <c r="I317" s="56">
        <f t="shared" si="46"/>
        <v>11.7924528301887</v>
      </c>
      <c r="K317" s="3"/>
    </row>
    <row r="318" ht="14.95" customHeight="1" spans="1:11">
      <c r="A318" s="51">
        <v>210</v>
      </c>
      <c r="B318" s="52" t="s">
        <v>253</v>
      </c>
      <c r="C318" s="53">
        <f t="shared" si="44"/>
        <v>3</v>
      </c>
      <c r="D318" s="53"/>
      <c r="E318" s="62">
        <v>32523</v>
      </c>
      <c r="F318" s="62">
        <v>15273</v>
      </c>
      <c r="G318" s="62">
        <v>21857</v>
      </c>
      <c r="H318" s="54">
        <f t="shared" si="45"/>
        <v>143.108754010345</v>
      </c>
      <c r="I318" s="54">
        <f t="shared" si="46"/>
        <v>-32.7952525904744</v>
      </c>
      <c r="K318" s="3"/>
    </row>
    <row r="319" ht="14.95" customHeight="1" spans="1:11">
      <c r="A319" s="51">
        <v>21001</v>
      </c>
      <c r="B319" s="52" t="s">
        <v>254</v>
      </c>
      <c r="C319" s="53">
        <f t="shared" si="44"/>
        <v>5</v>
      </c>
      <c r="D319" s="53" t="str">
        <f t="shared" ref="D319:D340" si="47">IF(C319=5,"",MID(A319,1,5))</f>
        <v/>
      </c>
      <c r="E319" s="62">
        <v>1712</v>
      </c>
      <c r="F319" s="62">
        <v>1133</v>
      </c>
      <c r="G319" s="62">
        <v>881</v>
      </c>
      <c r="H319" s="54">
        <f t="shared" si="45"/>
        <v>77.7581641659311</v>
      </c>
      <c r="I319" s="54">
        <f t="shared" si="46"/>
        <v>-48.5397196261682</v>
      </c>
      <c r="K319" s="3"/>
    </row>
    <row r="320" ht="14.95" customHeight="1" spans="1:11">
      <c r="A320" s="51">
        <v>2100101</v>
      </c>
      <c r="B320" s="51" t="s">
        <v>12</v>
      </c>
      <c r="C320" s="53">
        <f t="shared" si="44"/>
        <v>7</v>
      </c>
      <c r="D320" s="53" t="str">
        <f t="shared" si="47"/>
        <v>21001</v>
      </c>
      <c r="E320" s="55">
        <v>0</v>
      </c>
      <c r="F320" s="55">
        <v>0</v>
      </c>
      <c r="G320" s="55">
        <v>573</v>
      </c>
      <c r="H320" s="55">
        <v>0</v>
      </c>
      <c r="I320" s="55">
        <v>0</v>
      </c>
      <c r="K320" s="3"/>
    </row>
    <row r="321" ht="14.95" customHeight="1" spans="1:11">
      <c r="A321" s="51">
        <v>2100102</v>
      </c>
      <c r="B321" s="51" t="s">
        <v>13</v>
      </c>
      <c r="C321" s="53">
        <f t="shared" si="44"/>
        <v>7</v>
      </c>
      <c r="D321" s="53" t="str">
        <f t="shared" si="47"/>
        <v>21001</v>
      </c>
      <c r="E321" s="55">
        <v>1712</v>
      </c>
      <c r="F321" s="55">
        <v>1133</v>
      </c>
      <c r="G321" s="55">
        <v>308</v>
      </c>
      <c r="H321" s="56">
        <f>G321/F321*100</f>
        <v>27.1844660194175</v>
      </c>
      <c r="I321" s="56">
        <f t="shared" si="46"/>
        <v>-82.0093457943925</v>
      </c>
      <c r="K321" s="3"/>
    </row>
    <row r="322" ht="14.95" customHeight="1" spans="1:11">
      <c r="A322" s="51">
        <v>21002</v>
      </c>
      <c r="B322" s="52" t="s">
        <v>255</v>
      </c>
      <c r="C322" s="53">
        <f t="shared" si="44"/>
        <v>5</v>
      </c>
      <c r="D322" s="53" t="str">
        <f t="shared" si="47"/>
        <v/>
      </c>
      <c r="E322" s="62">
        <v>9072</v>
      </c>
      <c r="F322" s="62">
        <v>2423</v>
      </c>
      <c r="G322" s="62">
        <v>2345</v>
      </c>
      <c r="H322" s="54">
        <f>G322/F322*100</f>
        <v>96.7808501857202</v>
      </c>
      <c r="I322" s="54">
        <f t="shared" si="46"/>
        <v>-74.1512345679012</v>
      </c>
      <c r="K322" s="3"/>
    </row>
    <row r="323" ht="14.95" customHeight="1" spans="1:11">
      <c r="A323" s="51">
        <v>2100201</v>
      </c>
      <c r="B323" s="51" t="s">
        <v>256</v>
      </c>
      <c r="C323" s="53">
        <f t="shared" si="44"/>
        <v>7</v>
      </c>
      <c r="D323" s="53" t="str">
        <f t="shared" si="47"/>
        <v>21002</v>
      </c>
      <c r="E323" s="55">
        <v>8719</v>
      </c>
      <c r="F323" s="55">
        <v>2423</v>
      </c>
      <c r="G323" s="55">
        <v>1604</v>
      </c>
      <c r="H323" s="56">
        <f>G323/F323*100</f>
        <v>66.1989269500619</v>
      </c>
      <c r="I323" s="56">
        <f t="shared" si="46"/>
        <v>-81.6033948847345</v>
      </c>
      <c r="K323" s="3"/>
    </row>
    <row r="324" ht="14.95" customHeight="1" spans="1:11">
      <c r="A324" s="51">
        <v>2100202</v>
      </c>
      <c r="B324" s="51" t="s">
        <v>257</v>
      </c>
      <c r="C324" s="53">
        <f t="shared" si="44"/>
        <v>7</v>
      </c>
      <c r="D324" s="53" t="str">
        <f t="shared" si="47"/>
        <v>21002</v>
      </c>
      <c r="E324" s="55">
        <v>119</v>
      </c>
      <c r="F324" s="55">
        <v>0</v>
      </c>
      <c r="G324" s="55">
        <v>170</v>
      </c>
      <c r="H324" s="55">
        <v>0</v>
      </c>
      <c r="I324" s="56">
        <f t="shared" si="46"/>
        <v>42.8571428571429</v>
      </c>
      <c r="K324" s="3"/>
    </row>
    <row r="325" ht="14.95" customHeight="1" spans="1:11">
      <c r="A325" s="51">
        <v>2100205</v>
      </c>
      <c r="B325" s="51" t="s">
        <v>258</v>
      </c>
      <c r="C325" s="53">
        <f t="shared" si="44"/>
        <v>7</v>
      </c>
      <c r="D325" s="53" t="str">
        <f t="shared" si="47"/>
        <v>21002</v>
      </c>
      <c r="E325" s="55">
        <v>234</v>
      </c>
      <c r="F325" s="55">
        <v>0</v>
      </c>
      <c r="G325" s="55">
        <v>263</v>
      </c>
      <c r="H325" s="55">
        <v>0</v>
      </c>
      <c r="I325" s="56">
        <f t="shared" si="46"/>
        <v>12.3931623931624</v>
      </c>
      <c r="K325" s="3"/>
    </row>
    <row r="326" ht="14.95" customHeight="1" spans="1:11">
      <c r="A326" s="51">
        <v>2100206</v>
      </c>
      <c r="B326" s="51" t="s">
        <v>259</v>
      </c>
      <c r="C326" s="53">
        <f t="shared" si="44"/>
        <v>7</v>
      </c>
      <c r="D326" s="53" t="str">
        <f t="shared" si="47"/>
        <v>21002</v>
      </c>
      <c r="E326" s="55">
        <v>0</v>
      </c>
      <c r="F326" s="55">
        <v>0</v>
      </c>
      <c r="G326" s="55">
        <v>8</v>
      </c>
      <c r="H326" s="55">
        <v>0</v>
      </c>
      <c r="I326" s="55">
        <v>0</v>
      </c>
      <c r="K326" s="3"/>
    </row>
    <row r="327" ht="14.95" customHeight="1" spans="1:11">
      <c r="A327" s="51">
        <v>2100299</v>
      </c>
      <c r="B327" s="51" t="s">
        <v>260</v>
      </c>
      <c r="C327" s="53">
        <f t="shared" si="44"/>
        <v>7</v>
      </c>
      <c r="D327" s="53" t="str">
        <f t="shared" si="47"/>
        <v>21002</v>
      </c>
      <c r="E327" s="55">
        <v>0</v>
      </c>
      <c r="F327" s="55">
        <v>0</v>
      </c>
      <c r="G327" s="55">
        <v>300</v>
      </c>
      <c r="H327" s="55">
        <v>0</v>
      </c>
      <c r="I327" s="55">
        <v>0</v>
      </c>
      <c r="K327" s="3"/>
    </row>
    <row r="328" ht="14.95" customHeight="1" spans="1:11">
      <c r="A328" s="51">
        <v>21003</v>
      </c>
      <c r="B328" s="52" t="s">
        <v>261</v>
      </c>
      <c r="C328" s="53">
        <f t="shared" si="44"/>
        <v>5</v>
      </c>
      <c r="D328" s="53" t="str">
        <f t="shared" si="47"/>
        <v/>
      </c>
      <c r="E328" s="62">
        <v>4633</v>
      </c>
      <c r="F328" s="62">
        <v>3889</v>
      </c>
      <c r="G328" s="62">
        <v>3585</v>
      </c>
      <c r="H328" s="54">
        <f>G328/F328*100</f>
        <v>92.1830804834148</v>
      </c>
      <c r="I328" s="54">
        <f t="shared" ref="I328:I340" si="48">(G328-E328)/E328*100</f>
        <v>-22.6203323980142</v>
      </c>
      <c r="K328" s="3"/>
    </row>
    <row r="329" ht="14.95" customHeight="1" spans="1:11">
      <c r="A329" s="51">
        <v>2100302</v>
      </c>
      <c r="B329" s="51" t="s">
        <v>262</v>
      </c>
      <c r="C329" s="53">
        <f t="shared" si="44"/>
        <v>7</v>
      </c>
      <c r="D329" s="53" t="str">
        <f t="shared" si="47"/>
        <v>21003</v>
      </c>
      <c r="E329" s="55">
        <v>4533</v>
      </c>
      <c r="F329" s="55">
        <v>3889</v>
      </c>
      <c r="G329" s="55">
        <v>3585</v>
      </c>
      <c r="H329" s="56">
        <f>G329/F329*100</f>
        <v>92.1830804834148</v>
      </c>
      <c r="I329" s="56">
        <f t="shared" si="48"/>
        <v>-20.9133024487095</v>
      </c>
      <c r="K329" s="3"/>
    </row>
    <row r="330" ht="14.95" customHeight="1" spans="1:11">
      <c r="A330" s="51">
        <v>2100399</v>
      </c>
      <c r="B330" s="51" t="s">
        <v>263</v>
      </c>
      <c r="C330" s="53">
        <f t="shared" si="44"/>
        <v>7</v>
      </c>
      <c r="D330" s="53" t="str">
        <f t="shared" si="47"/>
        <v>21003</v>
      </c>
      <c r="E330" s="55">
        <v>100</v>
      </c>
      <c r="F330" s="55">
        <v>0</v>
      </c>
      <c r="G330" s="55">
        <v>0</v>
      </c>
      <c r="H330" s="55">
        <v>0</v>
      </c>
      <c r="I330" s="56">
        <f t="shared" si="48"/>
        <v>-100</v>
      </c>
      <c r="K330" s="3"/>
    </row>
    <row r="331" ht="14.95" customHeight="1" spans="1:11">
      <c r="A331" s="51">
        <v>21004</v>
      </c>
      <c r="B331" s="52" t="s">
        <v>264</v>
      </c>
      <c r="C331" s="53">
        <f t="shared" si="44"/>
        <v>5</v>
      </c>
      <c r="D331" s="53" t="str">
        <f t="shared" si="47"/>
        <v/>
      </c>
      <c r="E331" s="62">
        <v>10536</v>
      </c>
      <c r="F331" s="62">
        <v>2553</v>
      </c>
      <c r="G331" s="62">
        <v>4107</v>
      </c>
      <c r="H331" s="54">
        <f t="shared" ref="H331:H336" si="49">G331/F331*100</f>
        <v>160.869565217391</v>
      </c>
      <c r="I331" s="54">
        <f t="shared" si="48"/>
        <v>-61.0193621867882</v>
      </c>
      <c r="K331" s="3"/>
    </row>
    <row r="332" ht="14.95" customHeight="1" spans="1:11">
      <c r="A332" s="51">
        <v>2100401</v>
      </c>
      <c r="B332" s="51" t="s">
        <v>265</v>
      </c>
      <c r="C332" s="53">
        <f t="shared" si="44"/>
        <v>7</v>
      </c>
      <c r="D332" s="53" t="str">
        <f t="shared" si="47"/>
        <v>21004</v>
      </c>
      <c r="E332" s="55">
        <v>1314</v>
      </c>
      <c r="F332" s="55">
        <v>705</v>
      </c>
      <c r="G332" s="55">
        <v>718</v>
      </c>
      <c r="H332" s="56">
        <f t="shared" si="49"/>
        <v>101.843971631206</v>
      </c>
      <c r="I332" s="56">
        <f t="shared" si="48"/>
        <v>-45.3576864535769</v>
      </c>
      <c r="K332" s="3"/>
    </row>
    <row r="333" ht="14.95" customHeight="1" spans="1:11">
      <c r="A333" s="51">
        <v>2100402</v>
      </c>
      <c r="B333" s="51" t="s">
        <v>266</v>
      </c>
      <c r="C333" s="53">
        <f t="shared" si="44"/>
        <v>7</v>
      </c>
      <c r="D333" s="53" t="str">
        <f t="shared" si="47"/>
        <v>21004</v>
      </c>
      <c r="E333" s="55">
        <v>290</v>
      </c>
      <c r="F333" s="55">
        <v>397</v>
      </c>
      <c r="G333" s="55">
        <v>0</v>
      </c>
      <c r="H333" s="56">
        <f t="shared" si="49"/>
        <v>0</v>
      </c>
      <c r="I333" s="56">
        <f t="shared" si="48"/>
        <v>-100</v>
      </c>
      <c r="K333" s="3"/>
    </row>
    <row r="334" ht="14.95" customHeight="1" spans="1:11">
      <c r="A334" s="51">
        <v>2100403</v>
      </c>
      <c r="B334" s="51" t="s">
        <v>267</v>
      </c>
      <c r="C334" s="53">
        <f t="shared" si="44"/>
        <v>7</v>
      </c>
      <c r="D334" s="53" t="str">
        <f t="shared" si="47"/>
        <v>21004</v>
      </c>
      <c r="E334" s="55">
        <v>100</v>
      </c>
      <c r="F334" s="55">
        <v>835</v>
      </c>
      <c r="G334" s="55">
        <v>693</v>
      </c>
      <c r="H334" s="56">
        <f t="shared" si="49"/>
        <v>82.9940119760479</v>
      </c>
      <c r="I334" s="56">
        <f t="shared" si="48"/>
        <v>593</v>
      </c>
      <c r="K334" s="3"/>
    </row>
    <row r="335" ht="14.95" customHeight="1" spans="1:11">
      <c r="A335" s="51">
        <v>2100408</v>
      </c>
      <c r="B335" s="51" t="s">
        <v>268</v>
      </c>
      <c r="C335" s="53">
        <f t="shared" si="44"/>
        <v>7</v>
      </c>
      <c r="D335" s="53" t="str">
        <f t="shared" si="47"/>
        <v>21004</v>
      </c>
      <c r="E335" s="55">
        <v>2934</v>
      </c>
      <c r="F335" s="55">
        <v>346</v>
      </c>
      <c r="G335" s="55">
        <v>2474</v>
      </c>
      <c r="H335" s="56">
        <f t="shared" si="49"/>
        <v>715.028901734104</v>
      </c>
      <c r="I335" s="56">
        <f t="shared" si="48"/>
        <v>-15.6782549420586</v>
      </c>
      <c r="K335" s="3"/>
    </row>
    <row r="336" ht="14.95" customHeight="1" spans="1:11">
      <c r="A336" s="51">
        <v>2100409</v>
      </c>
      <c r="B336" s="51" t="s">
        <v>269</v>
      </c>
      <c r="C336" s="53">
        <f t="shared" si="44"/>
        <v>7</v>
      </c>
      <c r="D336" s="53" t="str">
        <f t="shared" si="47"/>
        <v>21004</v>
      </c>
      <c r="E336" s="55">
        <v>3067</v>
      </c>
      <c r="F336" s="55">
        <v>270</v>
      </c>
      <c r="G336" s="55">
        <v>154</v>
      </c>
      <c r="H336" s="56">
        <f t="shared" si="49"/>
        <v>57.037037037037</v>
      </c>
      <c r="I336" s="56">
        <f t="shared" si="48"/>
        <v>-94.9788066514509</v>
      </c>
      <c r="K336" s="3"/>
    </row>
    <row r="337" ht="14.95" customHeight="1" spans="1:11">
      <c r="A337" s="51">
        <v>2100410</v>
      </c>
      <c r="B337" s="51" t="s">
        <v>270</v>
      </c>
      <c r="C337" s="53">
        <f t="shared" si="44"/>
        <v>7</v>
      </c>
      <c r="D337" s="53" t="str">
        <f t="shared" si="47"/>
        <v>21004</v>
      </c>
      <c r="E337" s="55">
        <v>5</v>
      </c>
      <c r="F337" s="55">
        <v>0</v>
      </c>
      <c r="G337" s="55">
        <v>2</v>
      </c>
      <c r="H337" s="55">
        <v>0</v>
      </c>
      <c r="I337" s="56">
        <f t="shared" si="48"/>
        <v>-60</v>
      </c>
      <c r="K337" s="3"/>
    </row>
    <row r="338" ht="14.95" customHeight="1" spans="1:11">
      <c r="A338" s="51">
        <v>2100499</v>
      </c>
      <c r="B338" s="51" t="s">
        <v>271</v>
      </c>
      <c r="C338" s="53">
        <f t="shared" si="44"/>
        <v>7</v>
      </c>
      <c r="D338" s="53" t="str">
        <f t="shared" si="47"/>
        <v>21004</v>
      </c>
      <c r="E338" s="55">
        <v>2826</v>
      </c>
      <c r="F338" s="55">
        <v>0</v>
      </c>
      <c r="G338" s="55">
        <v>66</v>
      </c>
      <c r="H338" s="55">
        <v>0</v>
      </c>
      <c r="I338" s="56">
        <f t="shared" si="48"/>
        <v>-97.6645435244161</v>
      </c>
      <c r="K338" s="3"/>
    </row>
    <row r="339" ht="14.95" customHeight="1" spans="1:11">
      <c r="A339" s="51">
        <v>21006</v>
      </c>
      <c r="B339" s="63" t="s">
        <v>272</v>
      </c>
      <c r="C339" s="53">
        <f t="shared" si="44"/>
        <v>5</v>
      </c>
      <c r="D339" s="53" t="str">
        <f t="shared" si="47"/>
        <v/>
      </c>
      <c r="E339" s="49">
        <v>65</v>
      </c>
      <c r="F339" s="49">
        <v>0</v>
      </c>
      <c r="G339" s="49">
        <v>0</v>
      </c>
      <c r="H339" s="49">
        <v>0</v>
      </c>
      <c r="I339" s="54">
        <f t="shared" si="48"/>
        <v>-100</v>
      </c>
      <c r="K339" s="3"/>
    </row>
    <row r="340" ht="14.95" customHeight="1" spans="1:11">
      <c r="A340" s="51">
        <v>2100601</v>
      </c>
      <c r="B340" s="57" t="s">
        <v>273</v>
      </c>
      <c r="C340" s="53">
        <f t="shared" si="44"/>
        <v>7</v>
      </c>
      <c r="D340" s="53" t="str">
        <f t="shared" si="47"/>
        <v>21006</v>
      </c>
      <c r="E340" s="55">
        <v>65</v>
      </c>
      <c r="F340" s="55">
        <v>0</v>
      </c>
      <c r="G340" s="55">
        <v>0</v>
      </c>
      <c r="H340" s="55">
        <v>0</v>
      </c>
      <c r="I340" s="56">
        <f t="shared" si="48"/>
        <v>-100</v>
      </c>
      <c r="K340" s="3"/>
    </row>
    <row r="341" ht="14.95" customHeight="1" spans="1:11">
      <c r="A341" s="51">
        <v>21007</v>
      </c>
      <c r="B341" s="52" t="s">
        <v>274</v>
      </c>
      <c r="C341" s="53">
        <f t="shared" ref="C341:C404" si="50">LEN(A341)</f>
        <v>5</v>
      </c>
      <c r="D341" s="53" t="str">
        <f t="shared" ref="D341:D365" si="51">IF(C341=5,"",MID(A341,1,5))</f>
        <v/>
      </c>
      <c r="E341" s="62">
        <v>537</v>
      </c>
      <c r="F341" s="62">
        <v>1334</v>
      </c>
      <c r="G341" s="62">
        <v>1462</v>
      </c>
      <c r="H341" s="54">
        <f>G341/F341*100</f>
        <v>109.595202398801</v>
      </c>
      <c r="I341" s="54">
        <f t="shared" ref="I341:I360" si="52">(G341-E341)/E341*100</f>
        <v>172.253258845438</v>
      </c>
      <c r="K341" s="3"/>
    </row>
    <row r="342" ht="14.95" customHeight="1" spans="1:11">
      <c r="A342" s="51">
        <v>2100716</v>
      </c>
      <c r="B342" s="51" t="s">
        <v>275</v>
      </c>
      <c r="C342" s="53">
        <f t="shared" si="50"/>
        <v>7</v>
      </c>
      <c r="D342" s="53" t="str">
        <f t="shared" si="51"/>
        <v>21007</v>
      </c>
      <c r="E342" s="55">
        <v>9</v>
      </c>
      <c r="F342" s="55">
        <v>0</v>
      </c>
      <c r="G342" s="55">
        <v>0</v>
      </c>
      <c r="H342" s="55">
        <v>0</v>
      </c>
      <c r="I342" s="56">
        <f t="shared" si="52"/>
        <v>-100</v>
      </c>
      <c r="K342" s="3"/>
    </row>
    <row r="343" ht="14.95" customHeight="1" spans="1:11">
      <c r="A343" s="51">
        <v>2100717</v>
      </c>
      <c r="B343" s="51" t="s">
        <v>276</v>
      </c>
      <c r="C343" s="53">
        <f t="shared" si="50"/>
        <v>7</v>
      </c>
      <c r="D343" s="53" t="str">
        <f t="shared" si="51"/>
        <v>21007</v>
      </c>
      <c r="E343" s="55">
        <v>151</v>
      </c>
      <c r="F343" s="55">
        <v>0</v>
      </c>
      <c r="G343" s="55">
        <v>376</v>
      </c>
      <c r="H343" s="55">
        <v>0</v>
      </c>
      <c r="I343" s="56">
        <f t="shared" si="52"/>
        <v>149.006622516556</v>
      </c>
      <c r="K343" s="3"/>
    </row>
    <row r="344" ht="14.95" customHeight="1" spans="1:11">
      <c r="A344" s="51">
        <v>2100799</v>
      </c>
      <c r="B344" s="51" t="s">
        <v>277</v>
      </c>
      <c r="C344" s="53">
        <f t="shared" si="50"/>
        <v>7</v>
      </c>
      <c r="D344" s="53" t="str">
        <f t="shared" si="51"/>
        <v>21007</v>
      </c>
      <c r="E344" s="55">
        <v>377</v>
      </c>
      <c r="F344" s="55">
        <v>1334</v>
      </c>
      <c r="G344" s="55">
        <v>1086</v>
      </c>
      <c r="H344" s="56">
        <f>G344/F344*100</f>
        <v>81.4092953523238</v>
      </c>
      <c r="I344" s="56">
        <f t="shared" si="52"/>
        <v>188.063660477454</v>
      </c>
      <c r="K344" s="3"/>
    </row>
    <row r="345" ht="14.95" customHeight="1" spans="1:11">
      <c r="A345" s="51">
        <v>21011</v>
      </c>
      <c r="B345" s="52" t="s">
        <v>278</v>
      </c>
      <c r="C345" s="53">
        <f t="shared" si="50"/>
        <v>5</v>
      </c>
      <c r="D345" s="53" t="str">
        <f t="shared" si="51"/>
        <v/>
      </c>
      <c r="E345" s="62">
        <v>1364</v>
      </c>
      <c r="F345" s="62">
        <v>0</v>
      </c>
      <c r="G345" s="62">
        <v>1102</v>
      </c>
      <c r="H345" s="49">
        <v>0</v>
      </c>
      <c r="I345" s="54">
        <f t="shared" si="52"/>
        <v>-19.208211143695</v>
      </c>
      <c r="K345" s="3"/>
    </row>
    <row r="346" ht="14.95" customHeight="1" spans="1:11">
      <c r="A346" s="51">
        <v>2101101</v>
      </c>
      <c r="B346" s="51" t="s">
        <v>279</v>
      </c>
      <c r="C346" s="53">
        <f t="shared" si="50"/>
        <v>7</v>
      </c>
      <c r="D346" s="53" t="str">
        <f t="shared" si="51"/>
        <v>21011</v>
      </c>
      <c r="E346" s="55">
        <v>1233</v>
      </c>
      <c r="F346" s="55">
        <v>0</v>
      </c>
      <c r="G346" s="55">
        <v>866</v>
      </c>
      <c r="H346" s="55">
        <v>0</v>
      </c>
      <c r="I346" s="56">
        <f t="shared" si="52"/>
        <v>-29.764801297648</v>
      </c>
      <c r="K346" s="3"/>
    </row>
    <row r="347" ht="14.95" customHeight="1" spans="1:11">
      <c r="A347" s="51">
        <v>2101102</v>
      </c>
      <c r="B347" s="51" t="s">
        <v>280</v>
      </c>
      <c r="C347" s="53">
        <f t="shared" si="50"/>
        <v>7</v>
      </c>
      <c r="D347" s="53" t="str">
        <f t="shared" si="51"/>
        <v>21011</v>
      </c>
      <c r="E347" s="55">
        <v>89</v>
      </c>
      <c r="F347" s="55">
        <v>0</v>
      </c>
      <c r="G347" s="55">
        <v>231</v>
      </c>
      <c r="H347" s="55">
        <v>0</v>
      </c>
      <c r="I347" s="56">
        <f t="shared" si="52"/>
        <v>159.550561797753</v>
      </c>
      <c r="K347" s="3"/>
    </row>
    <row r="348" ht="14.95" customHeight="1" spans="1:11">
      <c r="A348" s="51">
        <v>2101103</v>
      </c>
      <c r="B348" s="51" t="s">
        <v>281</v>
      </c>
      <c r="C348" s="53">
        <f t="shared" si="50"/>
        <v>7</v>
      </c>
      <c r="D348" s="53" t="str">
        <f t="shared" si="51"/>
        <v>21011</v>
      </c>
      <c r="E348" s="55">
        <v>13</v>
      </c>
      <c r="F348" s="55">
        <v>0</v>
      </c>
      <c r="G348" s="55">
        <v>0</v>
      </c>
      <c r="H348" s="55">
        <v>0</v>
      </c>
      <c r="I348" s="56">
        <f t="shared" si="52"/>
        <v>-100</v>
      </c>
      <c r="K348" s="3"/>
    </row>
    <row r="349" ht="14.95" customHeight="1" spans="1:11">
      <c r="A349" s="51">
        <v>2101199</v>
      </c>
      <c r="B349" s="51" t="s">
        <v>282</v>
      </c>
      <c r="C349" s="53">
        <f t="shared" si="50"/>
        <v>7</v>
      </c>
      <c r="D349" s="53" t="str">
        <f t="shared" si="51"/>
        <v>21011</v>
      </c>
      <c r="E349" s="55">
        <v>29</v>
      </c>
      <c r="F349" s="55">
        <v>0</v>
      </c>
      <c r="G349" s="55">
        <v>5</v>
      </c>
      <c r="H349" s="55">
        <v>0</v>
      </c>
      <c r="I349" s="56">
        <f t="shared" si="52"/>
        <v>-82.7586206896552</v>
      </c>
      <c r="K349" s="3"/>
    </row>
    <row r="350" ht="14.95" customHeight="1" spans="1:11">
      <c r="A350" s="51">
        <v>21012</v>
      </c>
      <c r="B350" s="52" t="s">
        <v>283</v>
      </c>
      <c r="C350" s="53">
        <f t="shared" si="50"/>
        <v>5</v>
      </c>
      <c r="D350" s="53" t="str">
        <f t="shared" si="51"/>
        <v/>
      </c>
      <c r="E350" s="62">
        <v>2449</v>
      </c>
      <c r="F350" s="62">
        <v>3139</v>
      </c>
      <c r="G350" s="62">
        <v>5677</v>
      </c>
      <c r="H350" s="54">
        <f t="shared" ref="H350:H355" si="53">G350/F350*100</f>
        <v>180.853775087608</v>
      </c>
      <c r="I350" s="54">
        <f t="shared" si="52"/>
        <v>131.808901592487</v>
      </c>
      <c r="K350" s="3"/>
    </row>
    <row r="351" ht="14.95" customHeight="1" spans="1:11">
      <c r="A351" s="51">
        <v>2101201</v>
      </c>
      <c r="B351" s="51" t="s">
        <v>284</v>
      </c>
      <c r="C351" s="53">
        <f t="shared" si="50"/>
        <v>7</v>
      </c>
      <c r="D351" s="53" t="str">
        <f t="shared" si="51"/>
        <v>21012</v>
      </c>
      <c r="E351" s="55">
        <v>1588</v>
      </c>
      <c r="F351" s="55">
        <v>1979</v>
      </c>
      <c r="G351" s="55">
        <v>0</v>
      </c>
      <c r="H351" s="56">
        <f t="shared" si="53"/>
        <v>0</v>
      </c>
      <c r="I351" s="56">
        <f t="shared" si="52"/>
        <v>-100</v>
      </c>
      <c r="K351" s="3"/>
    </row>
    <row r="352" ht="14.95" customHeight="1" spans="1:11">
      <c r="A352" s="51">
        <v>2101202</v>
      </c>
      <c r="B352" s="51" t="s">
        <v>285</v>
      </c>
      <c r="C352" s="53">
        <f t="shared" si="50"/>
        <v>7</v>
      </c>
      <c r="D352" s="53" t="str">
        <f t="shared" si="51"/>
        <v>21012</v>
      </c>
      <c r="E352" s="55">
        <v>775</v>
      </c>
      <c r="F352" s="55">
        <v>1056</v>
      </c>
      <c r="G352" s="55">
        <v>5657</v>
      </c>
      <c r="H352" s="56">
        <f t="shared" si="53"/>
        <v>535.700757575758</v>
      </c>
      <c r="I352" s="56">
        <f t="shared" si="52"/>
        <v>629.935483870968</v>
      </c>
      <c r="K352" s="3"/>
    </row>
    <row r="353" ht="14.95" customHeight="1" spans="1:11">
      <c r="A353" s="51">
        <v>2101299</v>
      </c>
      <c r="B353" s="51" t="s">
        <v>286</v>
      </c>
      <c r="C353" s="53">
        <f t="shared" si="50"/>
        <v>7</v>
      </c>
      <c r="D353" s="53" t="str">
        <f t="shared" si="51"/>
        <v>21012</v>
      </c>
      <c r="E353" s="55">
        <v>86</v>
      </c>
      <c r="F353" s="55">
        <v>104</v>
      </c>
      <c r="G353" s="55">
        <v>20</v>
      </c>
      <c r="H353" s="56">
        <f t="shared" si="53"/>
        <v>19.2307692307692</v>
      </c>
      <c r="I353" s="56">
        <f t="shared" si="52"/>
        <v>-76.7441860465116</v>
      </c>
      <c r="K353" s="3"/>
    </row>
    <row r="354" ht="14.95" customHeight="1" spans="1:11">
      <c r="A354" s="51">
        <v>21013</v>
      </c>
      <c r="B354" s="52" t="s">
        <v>287</v>
      </c>
      <c r="C354" s="53">
        <f t="shared" si="50"/>
        <v>5</v>
      </c>
      <c r="D354" s="53" t="str">
        <f t="shared" si="51"/>
        <v/>
      </c>
      <c r="E354" s="62">
        <v>2097</v>
      </c>
      <c r="F354" s="62">
        <v>802</v>
      </c>
      <c r="G354" s="62">
        <v>1543</v>
      </c>
      <c r="H354" s="54">
        <f t="shared" si="53"/>
        <v>192.394014962594</v>
      </c>
      <c r="I354" s="54">
        <f t="shared" si="52"/>
        <v>-26.4186933714831</v>
      </c>
      <c r="K354" s="3"/>
    </row>
    <row r="355" ht="14.95" customHeight="1" spans="1:11">
      <c r="A355" s="51">
        <v>2101301</v>
      </c>
      <c r="B355" s="51" t="s">
        <v>288</v>
      </c>
      <c r="C355" s="53">
        <f t="shared" si="50"/>
        <v>7</v>
      </c>
      <c r="D355" s="53" t="str">
        <f t="shared" si="51"/>
        <v>21013</v>
      </c>
      <c r="E355" s="55">
        <v>2093</v>
      </c>
      <c r="F355" s="55">
        <v>802</v>
      </c>
      <c r="G355" s="55">
        <v>1543</v>
      </c>
      <c r="H355" s="56">
        <f t="shared" si="53"/>
        <v>192.394014962594</v>
      </c>
      <c r="I355" s="56">
        <f t="shared" si="52"/>
        <v>-26.2780697563306</v>
      </c>
      <c r="K355" s="3"/>
    </row>
    <row r="356" ht="14.95" customHeight="1" spans="1:11">
      <c r="A356" s="51">
        <v>2101399</v>
      </c>
      <c r="B356" s="51" t="s">
        <v>289</v>
      </c>
      <c r="C356" s="53">
        <f t="shared" si="50"/>
        <v>7</v>
      </c>
      <c r="D356" s="53" t="str">
        <f t="shared" si="51"/>
        <v>21013</v>
      </c>
      <c r="E356" s="55">
        <v>4</v>
      </c>
      <c r="F356" s="55">
        <v>0</v>
      </c>
      <c r="G356" s="55">
        <v>0</v>
      </c>
      <c r="H356" s="55">
        <v>0</v>
      </c>
      <c r="I356" s="56">
        <f t="shared" si="52"/>
        <v>-100</v>
      </c>
      <c r="K356" s="3"/>
    </row>
    <row r="357" ht="14.95" customHeight="1" spans="1:11">
      <c r="A357" s="51">
        <v>21014</v>
      </c>
      <c r="B357" s="52" t="s">
        <v>290</v>
      </c>
      <c r="C357" s="53">
        <f t="shared" si="50"/>
        <v>5</v>
      </c>
      <c r="D357" s="53" t="str">
        <f t="shared" si="51"/>
        <v/>
      </c>
      <c r="E357" s="62">
        <v>42</v>
      </c>
      <c r="F357" s="62">
        <v>0</v>
      </c>
      <c r="G357" s="62">
        <v>91</v>
      </c>
      <c r="H357" s="49">
        <v>0</v>
      </c>
      <c r="I357" s="54">
        <f t="shared" si="52"/>
        <v>116.666666666667</v>
      </c>
      <c r="K357" s="3"/>
    </row>
    <row r="358" ht="14.95" customHeight="1" spans="1:11">
      <c r="A358" s="51">
        <v>2101401</v>
      </c>
      <c r="B358" s="51" t="s">
        <v>291</v>
      </c>
      <c r="C358" s="53">
        <f t="shared" si="50"/>
        <v>7</v>
      </c>
      <c r="D358" s="53" t="str">
        <f t="shared" si="51"/>
        <v>21014</v>
      </c>
      <c r="E358" s="55">
        <v>42</v>
      </c>
      <c r="F358" s="55">
        <v>0</v>
      </c>
      <c r="G358" s="55">
        <v>91</v>
      </c>
      <c r="H358" s="55">
        <v>0</v>
      </c>
      <c r="I358" s="56">
        <f t="shared" si="52"/>
        <v>116.666666666667</v>
      </c>
      <c r="K358" s="3"/>
    </row>
    <row r="359" ht="14.95" customHeight="1" spans="1:11">
      <c r="A359" s="51">
        <v>21016</v>
      </c>
      <c r="B359" s="52" t="s">
        <v>292</v>
      </c>
      <c r="C359" s="53">
        <f t="shared" si="50"/>
        <v>5</v>
      </c>
      <c r="D359" s="53" t="str">
        <f t="shared" si="51"/>
        <v/>
      </c>
      <c r="E359" s="62">
        <v>16</v>
      </c>
      <c r="F359" s="62">
        <v>0</v>
      </c>
      <c r="G359" s="62">
        <v>11</v>
      </c>
      <c r="H359" s="49">
        <v>0</v>
      </c>
      <c r="I359" s="54">
        <f t="shared" si="52"/>
        <v>-31.25</v>
      </c>
      <c r="K359" s="3"/>
    </row>
    <row r="360" ht="14.95" customHeight="1" spans="1:11">
      <c r="A360" s="51">
        <v>2101601</v>
      </c>
      <c r="B360" s="51" t="s">
        <v>293</v>
      </c>
      <c r="C360" s="53">
        <f t="shared" si="50"/>
        <v>7</v>
      </c>
      <c r="D360" s="53" t="str">
        <f t="shared" si="51"/>
        <v>21016</v>
      </c>
      <c r="E360" s="55">
        <v>16</v>
      </c>
      <c r="F360" s="55">
        <v>0</v>
      </c>
      <c r="G360" s="55">
        <v>11</v>
      </c>
      <c r="H360" s="55">
        <v>0</v>
      </c>
      <c r="I360" s="56">
        <f t="shared" si="52"/>
        <v>-31.25</v>
      </c>
      <c r="K360" s="3"/>
    </row>
    <row r="361" ht="14.95" customHeight="1" spans="1:11">
      <c r="A361" s="51">
        <v>21018</v>
      </c>
      <c r="B361" s="52" t="s">
        <v>294</v>
      </c>
      <c r="C361" s="53">
        <f t="shared" si="50"/>
        <v>5</v>
      </c>
      <c r="D361" s="53" t="str">
        <f t="shared" si="51"/>
        <v/>
      </c>
      <c r="E361" s="49">
        <v>0</v>
      </c>
      <c r="F361" s="62">
        <v>0</v>
      </c>
      <c r="G361" s="62">
        <v>973</v>
      </c>
      <c r="H361" s="49">
        <v>0</v>
      </c>
      <c r="I361" s="49">
        <v>0</v>
      </c>
      <c r="K361" s="3"/>
    </row>
    <row r="362" ht="14.95" customHeight="1" spans="1:11">
      <c r="A362" s="51">
        <v>2101802</v>
      </c>
      <c r="B362" s="51" t="s">
        <v>13</v>
      </c>
      <c r="C362" s="53">
        <f t="shared" si="50"/>
        <v>7</v>
      </c>
      <c r="D362" s="53" t="str">
        <f t="shared" si="51"/>
        <v>21018</v>
      </c>
      <c r="E362" s="55">
        <v>0</v>
      </c>
      <c r="F362" s="55">
        <v>0</v>
      </c>
      <c r="G362" s="55">
        <v>6</v>
      </c>
      <c r="H362" s="55">
        <v>0</v>
      </c>
      <c r="I362" s="55">
        <v>0</v>
      </c>
      <c r="K362" s="3"/>
    </row>
    <row r="363" ht="14.95" customHeight="1" spans="1:11">
      <c r="A363" s="51">
        <v>2101899</v>
      </c>
      <c r="B363" s="51" t="s">
        <v>295</v>
      </c>
      <c r="C363" s="53">
        <f t="shared" si="50"/>
        <v>7</v>
      </c>
      <c r="D363" s="53" t="str">
        <f t="shared" si="51"/>
        <v>21018</v>
      </c>
      <c r="E363" s="55">
        <v>0</v>
      </c>
      <c r="F363" s="55">
        <v>0</v>
      </c>
      <c r="G363" s="55">
        <v>967</v>
      </c>
      <c r="H363" s="55">
        <v>0</v>
      </c>
      <c r="I363" s="55">
        <v>0</v>
      </c>
      <c r="K363" s="3"/>
    </row>
    <row r="364" ht="14.95" customHeight="1" spans="1:11">
      <c r="A364" s="51">
        <v>21099</v>
      </c>
      <c r="B364" s="52" t="s">
        <v>296</v>
      </c>
      <c r="C364" s="53">
        <f t="shared" si="50"/>
        <v>5</v>
      </c>
      <c r="D364" s="53" t="str">
        <f t="shared" si="51"/>
        <v/>
      </c>
      <c r="E364" s="62">
        <v>0</v>
      </c>
      <c r="F364" s="62">
        <v>0</v>
      </c>
      <c r="G364" s="62">
        <v>80</v>
      </c>
      <c r="H364" s="49">
        <v>0</v>
      </c>
      <c r="I364" s="49">
        <v>0</v>
      </c>
      <c r="K364" s="3"/>
    </row>
    <row r="365" ht="14.95" customHeight="1" spans="1:11">
      <c r="A365" s="51">
        <v>2109999</v>
      </c>
      <c r="B365" s="51" t="s">
        <v>297</v>
      </c>
      <c r="C365" s="53">
        <f t="shared" si="50"/>
        <v>7</v>
      </c>
      <c r="D365" s="53" t="str">
        <f t="shared" si="51"/>
        <v>21099</v>
      </c>
      <c r="E365" s="55">
        <v>0</v>
      </c>
      <c r="F365" s="55">
        <v>0</v>
      </c>
      <c r="G365" s="55">
        <v>80</v>
      </c>
      <c r="H365" s="55">
        <v>0</v>
      </c>
      <c r="I365" s="55">
        <v>0</v>
      </c>
      <c r="K365" s="3"/>
    </row>
    <row r="366" ht="14.95" customHeight="1" spans="1:11">
      <c r="A366" s="51">
        <v>211</v>
      </c>
      <c r="B366" s="52" t="s">
        <v>298</v>
      </c>
      <c r="C366" s="53">
        <f t="shared" si="50"/>
        <v>3</v>
      </c>
      <c r="D366" s="53"/>
      <c r="E366" s="62">
        <v>16245</v>
      </c>
      <c r="F366" s="62">
        <v>24349</v>
      </c>
      <c r="G366" s="62">
        <v>16358</v>
      </c>
      <c r="H366" s="54">
        <f>G366/F366*100</f>
        <v>67.1814037537476</v>
      </c>
      <c r="I366" s="54">
        <f>(G366-E366)/E366*100</f>
        <v>0.69559864573715</v>
      </c>
      <c r="K366" s="3"/>
    </row>
    <row r="367" ht="14.95" customHeight="1" spans="1:11">
      <c r="A367" s="51">
        <v>21101</v>
      </c>
      <c r="B367" s="52" t="s">
        <v>299</v>
      </c>
      <c r="C367" s="53">
        <f t="shared" si="50"/>
        <v>5</v>
      </c>
      <c r="D367" s="53" t="str">
        <f t="shared" ref="D367:D395" si="54">IF(C367=5,"",MID(A367,1,5))</f>
        <v/>
      </c>
      <c r="E367" s="62">
        <v>450</v>
      </c>
      <c r="F367" s="62">
        <v>349</v>
      </c>
      <c r="G367" s="62">
        <v>359</v>
      </c>
      <c r="H367" s="54">
        <f>G367/F367*100</f>
        <v>102.865329512894</v>
      </c>
      <c r="I367" s="54">
        <f>(G367-E367)/E367*100</f>
        <v>-20.2222222222222</v>
      </c>
      <c r="K367" s="3"/>
    </row>
    <row r="368" ht="14.95" customHeight="1" spans="1:11">
      <c r="A368" s="51">
        <v>2110102</v>
      </c>
      <c r="B368" s="51" t="s">
        <v>13</v>
      </c>
      <c r="C368" s="53">
        <f t="shared" si="50"/>
        <v>7</v>
      </c>
      <c r="D368" s="53" t="str">
        <f t="shared" si="54"/>
        <v>21101</v>
      </c>
      <c r="E368" s="55">
        <v>450</v>
      </c>
      <c r="F368" s="55">
        <v>349</v>
      </c>
      <c r="G368" s="55">
        <v>359</v>
      </c>
      <c r="H368" s="56">
        <f>G368/F368*100</f>
        <v>102.865329512894</v>
      </c>
      <c r="I368" s="56">
        <f>(G368-E368)/E368*100</f>
        <v>-20.2222222222222</v>
      </c>
      <c r="K368" s="3"/>
    </row>
    <row r="369" ht="14.95" customHeight="1" spans="1:11">
      <c r="A369" s="51">
        <v>21102</v>
      </c>
      <c r="B369" s="52" t="s">
        <v>300</v>
      </c>
      <c r="C369" s="53">
        <f t="shared" si="50"/>
        <v>5</v>
      </c>
      <c r="D369" s="53" t="str">
        <f t="shared" si="54"/>
        <v/>
      </c>
      <c r="E369" s="62">
        <v>399</v>
      </c>
      <c r="F369" s="62">
        <v>0</v>
      </c>
      <c r="G369" s="62">
        <v>391</v>
      </c>
      <c r="H369" s="49">
        <v>0</v>
      </c>
      <c r="I369" s="54">
        <f>(G369-E369)/E369*100</f>
        <v>-2.00501253132832</v>
      </c>
      <c r="K369" s="3"/>
    </row>
    <row r="370" ht="14.95" customHeight="1" spans="1:11">
      <c r="A370" s="51">
        <v>2110203</v>
      </c>
      <c r="B370" s="51" t="s">
        <v>301</v>
      </c>
      <c r="C370" s="53">
        <f t="shared" si="50"/>
        <v>7</v>
      </c>
      <c r="D370" s="53" t="str">
        <f t="shared" si="54"/>
        <v>21102</v>
      </c>
      <c r="E370" s="55">
        <v>0</v>
      </c>
      <c r="F370" s="55">
        <v>0</v>
      </c>
      <c r="G370" s="55">
        <v>147</v>
      </c>
      <c r="H370" s="55">
        <v>0</v>
      </c>
      <c r="I370" s="55">
        <v>0</v>
      </c>
      <c r="K370" s="3"/>
    </row>
    <row r="371" ht="14.95" customHeight="1" spans="1:11">
      <c r="A371" s="51">
        <v>2110299</v>
      </c>
      <c r="B371" s="51" t="s">
        <v>302</v>
      </c>
      <c r="C371" s="53">
        <f t="shared" si="50"/>
        <v>7</v>
      </c>
      <c r="D371" s="53" t="str">
        <f t="shared" si="54"/>
        <v>21102</v>
      </c>
      <c r="E371" s="55">
        <v>399</v>
      </c>
      <c r="F371" s="55">
        <v>0</v>
      </c>
      <c r="G371" s="55">
        <v>244</v>
      </c>
      <c r="H371" s="55">
        <v>0</v>
      </c>
      <c r="I371" s="56">
        <f>(G371-E371)/E371*100</f>
        <v>-38.8471177944862</v>
      </c>
      <c r="K371" s="3"/>
    </row>
    <row r="372" ht="14.95" customHeight="1" spans="1:11">
      <c r="A372" s="51">
        <v>21103</v>
      </c>
      <c r="B372" s="52" t="s">
        <v>303</v>
      </c>
      <c r="C372" s="53">
        <f t="shared" si="50"/>
        <v>5</v>
      </c>
      <c r="D372" s="53" t="str">
        <f t="shared" si="54"/>
        <v/>
      </c>
      <c r="E372" s="62">
        <v>5871</v>
      </c>
      <c r="F372" s="62">
        <v>4000</v>
      </c>
      <c r="G372" s="62">
        <v>7634</v>
      </c>
      <c r="H372" s="54">
        <f>G372/F372*100</f>
        <v>190.85</v>
      </c>
      <c r="I372" s="54">
        <f>(G372-E372)/E372*100</f>
        <v>30.0289558848578</v>
      </c>
      <c r="K372" s="3"/>
    </row>
    <row r="373" ht="14.95" customHeight="1" spans="1:11">
      <c r="A373" s="51">
        <v>2110301</v>
      </c>
      <c r="B373" s="51" t="s">
        <v>304</v>
      </c>
      <c r="C373" s="53">
        <f t="shared" si="50"/>
        <v>7</v>
      </c>
      <c r="D373" s="53" t="str">
        <f t="shared" si="54"/>
        <v>21103</v>
      </c>
      <c r="E373" s="55">
        <v>928</v>
      </c>
      <c r="F373" s="55">
        <v>0</v>
      </c>
      <c r="G373" s="55">
        <v>1058</v>
      </c>
      <c r="H373" s="55">
        <v>0</v>
      </c>
      <c r="I373" s="56">
        <f>(G373-E373)/E373*100</f>
        <v>14.0086206896552</v>
      </c>
      <c r="K373" s="3"/>
    </row>
    <row r="374" ht="14.95" customHeight="1" spans="1:11">
      <c r="A374" s="51">
        <v>2110302</v>
      </c>
      <c r="B374" s="51" t="s">
        <v>305</v>
      </c>
      <c r="C374" s="53">
        <f t="shared" si="50"/>
        <v>7</v>
      </c>
      <c r="D374" s="53" t="str">
        <f t="shared" si="54"/>
        <v>21103</v>
      </c>
      <c r="E374" s="55">
        <v>3779</v>
      </c>
      <c r="F374" s="55">
        <v>4000</v>
      </c>
      <c r="G374" s="55">
        <v>4769</v>
      </c>
      <c r="H374" s="56">
        <f>G374/F374*100</f>
        <v>119.225</v>
      </c>
      <c r="I374" s="56">
        <f>(G374-E374)/E374*100</f>
        <v>26.1974067213549</v>
      </c>
      <c r="K374" s="3"/>
    </row>
    <row r="375" ht="14.95" customHeight="1" spans="1:11">
      <c r="A375" s="51">
        <v>2110304</v>
      </c>
      <c r="B375" s="51" t="s">
        <v>306</v>
      </c>
      <c r="C375" s="53">
        <f t="shared" si="50"/>
        <v>7</v>
      </c>
      <c r="D375" s="53" t="str">
        <f t="shared" si="54"/>
        <v>21103</v>
      </c>
      <c r="E375" s="55">
        <v>0</v>
      </c>
      <c r="F375" s="55">
        <v>0</v>
      </c>
      <c r="G375" s="55">
        <v>1463</v>
      </c>
      <c r="H375" s="55">
        <v>0</v>
      </c>
      <c r="I375" s="55">
        <v>0</v>
      </c>
      <c r="K375" s="3"/>
    </row>
    <row r="376" ht="14.95" customHeight="1" spans="1:11">
      <c r="A376" s="51">
        <v>2110305</v>
      </c>
      <c r="B376" s="51" t="s">
        <v>307</v>
      </c>
      <c r="C376" s="53">
        <f t="shared" si="50"/>
        <v>7</v>
      </c>
      <c r="D376" s="53" t="str">
        <f t="shared" si="54"/>
        <v>21103</v>
      </c>
      <c r="E376" s="55">
        <v>1087</v>
      </c>
      <c r="F376" s="55">
        <v>0</v>
      </c>
      <c r="G376" s="55">
        <v>0</v>
      </c>
      <c r="H376" s="55">
        <v>0</v>
      </c>
      <c r="I376" s="56">
        <f t="shared" ref="I376:I383" si="55">(G376-E376)/E376*100</f>
        <v>-100</v>
      </c>
      <c r="K376" s="3"/>
    </row>
    <row r="377" ht="14.95" customHeight="1" spans="1:11">
      <c r="A377" s="51">
        <v>2110307</v>
      </c>
      <c r="B377" s="51" t="s">
        <v>308</v>
      </c>
      <c r="C377" s="53">
        <f t="shared" si="50"/>
        <v>7</v>
      </c>
      <c r="D377" s="53" t="str">
        <f t="shared" si="54"/>
        <v>21103</v>
      </c>
      <c r="E377" s="55">
        <v>77</v>
      </c>
      <c r="F377" s="55">
        <v>0</v>
      </c>
      <c r="G377" s="55">
        <v>344</v>
      </c>
      <c r="H377" s="55">
        <v>0</v>
      </c>
      <c r="I377" s="56">
        <f t="shared" si="55"/>
        <v>346.753246753247</v>
      </c>
      <c r="K377" s="3"/>
    </row>
    <row r="378" ht="14.95" customHeight="1" spans="1:11">
      <c r="A378" s="51">
        <v>21104</v>
      </c>
      <c r="B378" s="52" t="s">
        <v>309</v>
      </c>
      <c r="C378" s="53">
        <f t="shared" si="50"/>
        <v>5</v>
      </c>
      <c r="D378" s="53" t="str">
        <f t="shared" si="54"/>
        <v/>
      </c>
      <c r="E378" s="62">
        <v>1097</v>
      </c>
      <c r="F378" s="62">
        <v>0</v>
      </c>
      <c r="G378" s="62">
        <v>19</v>
      </c>
      <c r="H378" s="49">
        <v>0</v>
      </c>
      <c r="I378" s="54">
        <f t="shared" si="55"/>
        <v>-98.2680036463081</v>
      </c>
      <c r="K378" s="3"/>
    </row>
    <row r="379" ht="14.95" customHeight="1" spans="1:11">
      <c r="A379" s="51">
        <v>2110401</v>
      </c>
      <c r="B379" s="51" t="s">
        <v>310</v>
      </c>
      <c r="C379" s="53">
        <f t="shared" si="50"/>
        <v>7</v>
      </c>
      <c r="D379" s="53" t="str">
        <f t="shared" si="54"/>
        <v>21104</v>
      </c>
      <c r="E379" s="55">
        <v>331</v>
      </c>
      <c r="F379" s="55">
        <v>0</v>
      </c>
      <c r="G379" s="55">
        <v>13</v>
      </c>
      <c r="H379" s="55">
        <v>0</v>
      </c>
      <c r="I379" s="56">
        <f t="shared" si="55"/>
        <v>-96.0725075528701</v>
      </c>
      <c r="K379" s="3"/>
    </row>
    <row r="380" ht="14.95" customHeight="1" spans="1:11">
      <c r="A380" s="51">
        <v>2110402</v>
      </c>
      <c r="B380" s="51" t="s">
        <v>311</v>
      </c>
      <c r="C380" s="53">
        <f t="shared" si="50"/>
        <v>7</v>
      </c>
      <c r="D380" s="53" t="str">
        <f t="shared" si="54"/>
        <v>21104</v>
      </c>
      <c r="E380" s="55">
        <v>757</v>
      </c>
      <c r="F380" s="55">
        <v>0</v>
      </c>
      <c r="G380" s="55">
        <v>6</v>
      </c>
      <c r="H380" s="55">
        <v>0</v>
      </c>
      <c r="I380" s="56">
        <f t="shared" si="55"/>
        <v>-99.2073976221929</v>
      </c>
      <c r="K380" s="3"/>
    </row>
    <row r="381" ht="14.95" customHeight="1" spans="1:11">
      <c r="A381" s="51">
        <v>2110404</v>
      </c>
      <c r="B381" s="51" t="s">
        <v>312</v>
      </c>
      <c r="C381" s="53">
        <f t="shared" si="50"/>
        <v>7</v>
      </c>
      <c r="D381" s="53" t="str">
        <f t="shared" si="54"/>
        <v>21104</v>
      </c>
      <c r="E381" s="55">
        <v>9</v>
      </c>
      <c r="F381" s="55">
        <v>0</v>
      </c>
      <c r="G381" s="55">
        <v>0</v>
      </c>
      <c r="H381" s="55">
        <v>0</v>
      </c>
      <c r="I381" s="56">
        <f t="shared" si="55"/>
        <v>-100</v>
      </c>
      <c r="K381" s="3"/>
    </row>
    <row r="382" ht="14.95" customHeight="1" spans="1:11">
      <c r="A382" s="51">
        <v>21105</v>
      </c>
      <c r="B382" s="52" t="s">
        <v>313</v>
      </c>
      <c r="C382" s="53">
        <f t="shared" si="50"/>
        <v>5</v>
      </c>
      <c r="D382" s="53" t="str">
        <f t="shared" si="54"/>
        <v/>
      </c>
      <c r="E382" s="62">
        <v>472</v>
      </c>
      <c r="F382" s="62">
        <v>0</v>
      </c>
      <c r="G382" s="62">
        <v>601</v>
      </c>
      <c r="H382" s="49">
        <v>0</v>
      </c>
      <c r="I382" s="54">
        <f t="shared" si="55"/>
        <v>27.3305084745763</v>
      </c>
      <c r="K382" s="3"/>
    </row>
    <row r="383" ht="14.95" customHeight="1" spans="1:11">
      <c r="A383" s="51">
        <v>2110501</v>
      </c>
      <c r="B383" s="51" t="s">
        <v>314</v>
      </c>
      <c r="C383" s="53">
        <f t="shared" si="50"/>
        <v>7</v>
      </c>
      <c r="D383" s="53" t="str">
        <f t="shared" si="54"/>
        <v>21105</v>
      </c>
      <c r="E383" s="55">
        <v>472</v>
      </c>
      <c r="F383" s="55">
        <v>0</v>
      </c>
      <c r="G383" s="55">
        <v>391</v>
      </c>
      <c r="H383" s="55">
        <v>0</v>
      </c>
      <c r="I383" s="56">
        <f t="shared" si="55"/>
        <v>-17.1610169491525</v>
      </c>
      <c r="K383" s="3"/>
    </row>
    <row r="384" ht="14.95" customHeight="1" spans="1:11">
      <c r="A384" s="51">
        <v>2110507</v>
      </c>
      <c r="B384" s="51" t="s">
        <v>315</v>
      </c>
      <c r="C384" s="53">
        <f t="shared" si="50"/>
        <v>7</v>
      </c>
      <c r="D384" s="53" t="str">
        <f t="shared" si="54"/>
        <v>21105</v>
      </c>
      <c r="E384" s="55">
        <v>0</v>
      </c>
      <c r="F384" s="55">
        <v>0</v>
      </c>
      <c r="G384" s="55">
        <v>210</v>
      </c>
      <c r="H384" s="55">
        <v>0</v>
      </c>
      <c r="I384" s="55">
        <v>0</v>
      </c>
      <c r="K384" s="3"/>
    </row>
    <row r="385" ht="14.95" customHeight="1" spans="1:11">
      <c r="A385" s="57">
        <v>21106</v>
      </c>
      <c r="B385" s="63" t="s">
        <v>316</v>
      </c>
      <c r="C385" s="53">
        <f t="shared" si="50"/>
        <v>5</v>
      </c>
      <c r="D385" s="53" t="str">
        <f t="shared" si="54"/>
        <v/>
      </c>
      <c r="E385" s="64">
        <v>21</v>
      </c>
      <c r="F385" s="49">
        <v>0</v>
      </c>
      <c r="G385" s="49">
        <v>0</v>
      </c>
      <c r="H385" s="49">
        <v>0</v>
      </c>
      <c r="I385" s="54">
        <f t="shared" ref="I385:I415" si="56">(G385-E385)/E385*100</f>
        <v>-100</v>
      </c>
      <c r="K385" s="3"/>
    </row>
    <row r="386" ht="14.95" customHeight="1" spans="1:11">
      <c r="A386" s="57">
        <v>2110699</v>
      </c>
      <c r="B386" s="57" t="s">
        <v>317</v>
      </c>
      <c r="C386" s="53">
        <f t="shared" si="50"/>
        <v>7</v>
      </c>
      <c r="D386" s="53" t="str">
        <f t="shared" si="54"/>
        <v>21106</v>
      </c>
      <c r="E386" s="55">
        <v>21</v>
      </c>
      <c r="F386" s="55">
        <v>0</v>
      </c>
      <c r="G386" s="55">
        <v>0</v>
      </c>
      <c r="H386" s="55">
        <v>0</v>
      </c>
      <c r="I386" s="56">
        <f t="shared" si="56"/>
        <v>-100</v>
      </c>
      <c r="K386" s="3"/>
    </row>
    <row r="387" ht="14.95" customHeight="1" spans="1:11">
      <c r="A387" s="51">
        <v>21110</v>
      </c>
      <c r="B387" s="52" t="s">
        <v>318</v>
      </c>
      <c r="C387" s="53">
        <f t="shared" si="50"/>
        <v>5</v>
      </c>
      <c r="D387" s="53" t="str">
        <f t="shared" si="54"/>
        <v/>
      </c>
      <c r="E387" s="62">
        <v>5721</v>
      </c>
      <c r="F387" s="62">
        <v>20000</v>
      </c>
      <c r="G387" s="62">
        <v>4615</v>
      </c>
      <c r="H387" s="54">
        <f>G387/F387*100</f>
        <v>23.075</v>
      </c>
      <c r="I387" s="54">
        <f t="shared" si="56"/>
        <v>-19.3322845656354</v>
      </c>
      <c r="K387" s="3"/>
    </row>
    <row r="388" ht="14.95" customHeight="1" spans="1:11">
      <c r="A388" s="51">
        <v>2111001</v>
      </c>
      <c r="B388" s="51" t="s">
        <v>319</v>
      </c>
      <c r="C388" s="53">
        <f t="shared" si="50"/>
        <v>7</v>
      </c>
      <c r="D388" s="53" t="str">
        <f t="shared" si="54"/>
        <v>21110</v>
      </c>
      <c r="E388" s="55">
        <v>5721</v>
      </c>
      <c r="F388" s="55">
        <v>20000</v>
      </c>
      <c r="G388" s="55">
        <v>4615</v>
      </c>
      <c r="H388" s="56">
        <f>G388/F388*100</f>
        <v>23.075</v>
      </c>
      <c r="I388" s="56">
        <f t="shared" si="56"/>
        <v>-19.3322845656354</v>
      </c>
      <c r="K388" s="3"/>
    </row>
    <row r="389" ht="14.95" customHeight="1" spans="1:11">
      <c r="A389" s="51">
        <v>21111</v>
      </c>
      <c r="B389" s="52" t="s">
        <v>320</v>
      </c>
      <c r="C389" s="53">
        <f t="shared" si="50"/>
        <v>5</v>
      </c>
      <c r="D389" s="53" t="str">
        <f t="shared" si="54"/>
        <v/>
      </c>
      <c r="E389" s="62">
        <v>2091</v>
      </c>
      <c r="F389" s="62">
        <v>0</v>
      </c>
      <c r="G389" s="62">
        <v>2200</v>
      </c>
      <c r="H389" s="49">
        <v>0</v>
      </c>
      <c r="I389" s="54">
        <f t="shared" si="56"/>
        <v>5.21281683405069</v>
      </c>
      <c r="K389" s="3"/>
    </row>
    <row r="390" ht="14.95" customHeight="1" spans="1:11">
      <c r="A390" s="51">
        <v>2111101</v>
      </c>
      <c r="B390" s="51" t="s">
        <v>321</v>
      </c>
      <c r="C390" s="53">
        <f t="shared" si="50"/>
        <v>7</v>
      </c>
      <c r="D390" s="53" t="str">
        <f t="shared" si="54"/>
        <v>21111</v>
      </c>
      <c r="E390" s="55">
        <v>4</v>
      </c>
      <c r="F390" s="55">
        <v>0</v>
      </c>
      <c r="G390" s="55">
        <v>0</v>
      </c>
      <c r="H390" s="55">
        <v>0</v>
      </c>
      <c r="I390" s="56">
        <f t="shared" si="56"/>
        <v>-100</v>
      </c>
      <c r="K390" s="3"/>
    </row>
    <row r="391" ht="14.95" customHeight="1" spans="1:11">
      <c r="A391" s="51">
        <v>2111199</v>
      </c>
      <c r="B391" s="51" t="s">
        <v>322</v>
      </c>
      <c r="C391" s="53">
        <f t="shared" si="50"/>
        <v>7</v>
      </c>
      <c r="D391" s="53" t="str">
        <f t="shared" si="54"/>
        <v>21111</v>
      </c>
      <c r="E391" s="55">
        <v>2087</v>
      </c>
      <c r="F391" s="55">
        <v>0</v>
      </c>
      <c r="G391" s="55">
        <v>2200</v>
      </c>
      <c r="H391" s="55">
        <v>0</v>
      </c>
      <c r="I391" s="56">
        <f t="shared" si="56"/>
        <v>5.41447053186392</v>
      </c>
      <c r="K391" s="3"/>
    </row>
    <row r="392" ht="14.95" customHeight="1" spans="1:11">
      <c r="A392" s="51">
        <v>21114</v>
      </c>
      <c r="B392" s="52" t="s">
        <v>323</v>
      </c>
      <c r="C392" s="53">
        <f t="shared" si="50"/>
        <v>5</v>
      </c>
      <c r="D392" s="53" t="str">
        <f t="shared" si="54"/>
        <v/>
      </c>
      <c r="E392" s="62">
        <v>31</v>
      </c>
      <c r="F392" s="62">
        <v>0</v>
      </c>
      <c r="G392" s="62">
        <v>0</v>
      </c>
      <c r="H392" s="49">
        <v>0</v>
      </c>
      <c r="I392" s="54">
        <f t="shared" si="56"/>
        <v>-100</v>
      </c>
      <c r="K392" s="3"/>
    </row>
    <row r="393" ht="14.95" customHeight="1" spans="1:11">
      <c r="A393" s="51">
        <v>2111411</v>
      </c>
      <c r="B393" s="51" t="s">
        <v>89</v>
      </c>
      <c r="C393" s="53">
        <f t="shared" si="50"/>
        <v>7</v>
      </c>
      <c r="D393" s="53" t="str">
        <f t="shared" si="54"/>
        <v>21114</v>
      </c>
      <c r="E393" s="55">
        <v>31</v>
      </c>
      <c r="F393" s="55">
        <v>0</v>
      </c>
      <c r="G393" s="55">
        <v>0</v>
      </c>
      <c r="H393" s="55">
        <v>0</v>
      </c>
      <c r="I393" s="56">
        <f t="shared" si="56"/>
        <v>-100</v>
      </c>
      <c r="K393" s="3"/>
    </row>
    <row r="394" ht="14.95" customHeight="1" spans="1:11">
      <c r="A394" s="51">
        <v>21199</v>
      </c>
      <c r="B394" s="52" t="s">
        <v>324</v>
      </c>
      <c r="C394" s="53">
        <f t="shared" si="50"/>
        <v>5</v>
      </c>
      <c r="D394" s="53" t="str">
        <f t="shared" si="54"/>
        <v/>
      </c>
      <c r="E394" s="62">
        <v>92</v>
      </c>
      <c r="F394" s="62">
        <v>0</v>
      </c>
      <c r="G394" s="62">
        <v>539</v>
      </c>
      <c r="H394" s="49">
        <v>0</v>
      </c>
      <c r="I394" s="54">
        <f t="shared" si="56"/>
        <v>485.869565217391</v>
      </c>
      <c r="K394" s="3"/>
    </row>
    <row r="395" ht="14.95" customHeight="1" spans="1:11">
      <c r="A395" s="51">
        <v>2119999</v>
      </c>
      <c r="B395" s="51" t="s">
        <v>325</v>
      </c>
      <c r="C395" s="53">
        <f t="shared" si="50"/>
        <v>7</v>
      </c>
      <c r="D395" s="53" t="str">
        <f t="shared" si="54"/>
        <v>21199</v>
      </c>
      <c r="E395" s="55">
        <v>92</v>
      </c>
      <c r="F395" s="55">
        <v>0</v>
      </c>
      <c r="G395" s="55">
        <v>539</v>
      </c>
      <c r="H395" s="55">
        <v>0</v>
      </c>
      <c r="I395" s="56">
        <f t="shared" si="56"/>
        <v>485.869565217391</v>
      </c>
      <c r="K395" s="3"/>
    </row>
    <row r="396" ht="14.95" customHeight="1" spans="1:11">
      <c r="A396" s="51">
        <v>212</v>
      </c>
      <c r="B396" s="52" t="s">
        <v>326</v>
      </c>
      <c r="C396" s="53">
        <f t="shared" si="50"/>
        <v>3</v>
      </c>
      <c r="D396" s="53"/>
      <c r="E396" s="62">
        <v>73000</v>
      </c>
      <c r="F396" s="62">
        <v>20566</v>
      </c>
      <c r="G396" s="62">
        <v>62438</v>
      </c>
      <c r="H396" s="54">
        <f>G396/F396*100</f>
        <v>303.598171739765</v>
      </c>
      <c r="I396" s="54">
        <f t="shared" si="56"/>
        <v>-14.4684931506849</v>
      </c>
      <c r="K396" s="3"/>
    </row>
    <row r="397" ht="14.95" customHeight="1" spans="1:11">
      <c r="A397" s="51">
        <v>21201</v>
      </c>
      <c r="B397" s="52" t="s">
        <v>327</v>
      </c>
      <c r="C397" s="53">
        <f t="shared" si="50"/>
        <v>5</v>
      </c>
      <c r="D397" s="53" t="str">
        <f>IF(C397=5,"",MID(A397,1,5))</f>
        <v/>
      </c>
      <c r="E397" s="62">
        <v>18680</v>
      </c>
      <c r="F397" s="62">
        <v>5268</v>
      </c>
      <c r="G397" s="62">
        <v>9009</v>
      </c>
      <c r="H397" s="54">
        <f>G397/F397*100</f>
        <v>171.013667425968</v>
      </c>
      <c r="I397" s="54">
        <f t="shared" si="56"/>
        <v>-51.771948608137</v>
      </c>
      <c r="K397" s="3"/>
    </row>
    <row r="398" ht="14.95" customHeight="1" spans="1:11">
      <c r="A398" s="51">
        <v>2120101</v>
      </c>
      <c r="B398" s="51" t="s">
        <v>12</v>
      </c>
      <c r="C398" s="53">
        <f t="shared" si="50"/>
        <v>7</v>
      </c>
      <c r="D398" s="53" t="str">
        <f>IF(C398=5,"",MID(A398,1,5))</f>
        <v>21201</v>
      </c>
      <c r="E398" s="55">
        <v>199</v>
      </c>
      <c r="F398" s="55">
        <v>0</v>
      </c>
      <c r="G398" s="55">
        <v>1468</v>
      </c>
      <c r="H398" s="55">
        <v>0</v>
      </c>
      <c r="I398" s="56">
        <f t="shared" si="56"/>
        <v>637.688442211055</v>
      </c>
      <c r="K398" s="3"/>
    </row>
    <row r="399" ht="14.95" customHeight="1" spans="1:11">
      <c r="A399" s="51">
        <v>2120102</v>
      </c>
      <c r="B399" s="51" t="s">
        <v>13</v>
      </c>
      <c r="C399" s="53">
        <f t="shared" si="50"/>
        <v>7</v>
      </c>
      <c r="D399" s="53" t="str">
        <f>IF(C399=5,"",MID(A399,1,5))</f>
        <v>21201</v>
      </c>
      <c r="E399" s="55">
        <v>3491</v>
      </c>
      <c r="F399" s="55">
        <v>5268</v>
      </c>
      <c r="G399" s="55">
        <v>5587</v>
      </c>
      <c r="H399" s="56">
        <f>G399/F399*100</f>
        <v>106.055429005315</v>
      </c>
      <c r="I399" s="56">
        <f t="shared" si="56"/>
        <v>60.0401031223145</v>
      </c>
      <c r="K399" s="3"/>
    </row>
    <row r="400" ht="14.95" customHeight="1" spans="1:11">
      <c r="A400" s="51">
        <v>2120104</v>
      </c>
      <c r="B400" s="51" t="s">
        <v>328</v>
      </c>
      <c r="C400" s="53">
        <f t="shared" si="50"/>
        <v>7</v>
      </c>
      <c r="D400" s="53" t="str">
        <f>IF(C400=5,"",MID(A400,1,5))</f>
        <v>21201</v>
      </c>
      <c r="E400" s="55">
        <v>1059</v>
      </c>
      <c r="F400" s="55">
        <v>0</v>
      </c>
      <c r="G400" s="55">
        <v>942</v>
      </c>
      <c r="H400" s="55">
        <v>0</v>
      </c>
      <c r="I400" s="56">
        <f t="shared" si="56"/>
        <v>-11.0481586402266</v>
      </c>
      <c r="K400" s="3"/>
    </row>
    <row r="401" ht="14.95" customHeight="1" spans="1:11">
      <c r="A401" s="51">
        <v>2120106</v>
      </c>
      <c r="B401" s="51" t="s">
        <v>329</v>
      </c>
      <c r="C401" s="53">
        <f t="shared" si="50"/>
        <v>7</v>
      </c>
      <c r="D401" s="53" t="str">
        <f>IF(C401=5,"",MID(A401,1,5))</f>
        <v>21201</v>
      </c>
      <c r="E401" s="55">
        <v>57</v>
      </c>
      <c r="F401" s="55">
        <v>0</v>
      </c>
      <c r="G401" s="55">
        <v>20</v>
      </c>
      <c r="H401" s="55">
        <v>0</v>
      </c>
      <c r="I401" s="56">
        <f t="shared" si="56"/>
        <v>-64.9122807017544</v>
      </c>
      <c r="K401" s="3"/>
    </row>
    <row r="402" ht="14.95" customHeight="1" spans="1:11">
      <c r="A402" s="51">
        <v>2120199</v>
      </c>
      <c r="B402" s="51" t="s">
        <v>330</v>
      </c>
      <c r="C402" s="53">
        <f t="shared" si="50"/>
        <v>7</v>
      </c>
      <c r="D402" s="53" t="str">
        <f t="shared" ref="D402:D413" si="57">IF(C402=5,"",MID(A402,1,5))</f>
        <v>21201</v>
      </c>
      <c r="E402" s="55">
        <v>13874</v>
      </c>
      <c r="F402" s="55">
        <v>0</v>
      </c>
      <c r="G402" s="55">
        <v>992</v>
      </c>
      <c r="H402" s="55">
        <v>0</v>
      </c>
      <c r="I402" s="56">
        <f t="shared" si="56"/>
        <v>-92.8499351304599</v>
      </c>
      <c r="K402" s="3"/>
    </row>
    <row r="403" ht="14.95" customHeight="1" spans="1:11">
      <c r="A403" s="51">
        <v>21202</v>
      </c>
      <c r="B403" s="52" t="s">
        <v>331</v>
      </c>
      <c r="C403" s="53">
        <f t="shared" si="50"/>
        <v>5</v>
      </c>
      <c r="D403" s="53" t="str">
        <f t="shared" si="57"/>
        <v/>
      </c>
      <c r="E403" s="62">
        <v>10341</v>
      </c>
      <c r="F403" s="62">
        <v>0</v>
      </c>
      <c r="G403" s="62">
        <v>5509</v>
      </c>
      <c r="H403" s="49">
        <v>0</v>
      </c>
      <c r="I403" s="54">
        <f t="shared" si="56"/>
        <v>-46.7266221835412</v>
      </c>
      <c r="K403" s="3"/>
    </row>
    <row r="404" ht="14.95" customHeight="1" spans="1:11">
      <c r="A404" s="51">
        <v>2120201</v>
      </c>
      <c r="B404" s="51" t="s">
        <v>332</v>
      </c>
      <c r="C404" s="53">
        <f t="shared" si="50"/>
        <v>7</v>
      </c>
      <c r="D404" s="53" t="str">
        <f t="shared" si="57"/>
        <v>21202</v>
      </c>
      <c r="E404" s="55">
        <v>10341</v>
      </c>
      <c r="F404" s="55">
        <v>0</v>
      </c>
      <c r="G404" s="55">
        <v>5509</v>
      </c>
      <c r="H404" s="55">
        <v>0</v>
      </c>
      <c r="I404" s="56">
        <f t="shared" si="56"/>
        <v>-46.7266221835412</v>
      </c>
      <c r="K404" s="3"/>
    </row>
    <row r="405" ht="14.95" customHeight="1" spans="1:11">
      <c r="A405" s="51">
        <v>21203</v>
      </c>
      <c r="B405" s="52" t="s">
        <v>333</v>
      </c>
      <c r="C405" s="53">
        <f t="shared" ref="C405:C425" si="58">LEN(A405)</f>
        <v>5</v>
      </c>
      <c r="D405" s="53" t="str">
        <f t="shared" si="57"/>
        <v/>
      </c>
      <c r="E405" s="62">
        <v>15877</v>
      </c>
      <c r="F405" s="62">
        <v>14798</v>
      </c>
      <c r="G405" s="62">
        <v>35862</v>
      </c>
      <c r="H405" s="54">
        <f>G405/F405*100</f>
        <v>242.343559940532</v>
      </c>
      <c r="I405" s="54">
        <f t="shared" si="56"/>
        <v>125.873905649682</v>
      </c>
      <c r="K405" s="3"/>
    </row>
    <row r="406" ht="14.95" customHeight="1" spans="1:11">
      <c r="A406" s="51">
        <v>2120303</v>
      </c>
      <c r="B406" s="51" t="s">
        <v>334</v>
      </c>
      <c r="C406" s="53">
        <f t="shared" si="58"/>
        <v>7</v>
      </c>
      <c r="D406" s="53" t="str">
        <f t="shared" si="57"/>
        <v>21203</v>
      </c>
      <c r="E406" s="55">
        <v>12388</v>
      </c>
      <c r="F406" s="55">
        <v>0</v>
      </c>
      <c r="G406" s="55">
        <v>23519</v>
      </c>
      <c r="H406" s="55">
        <v>0</v>
      </c>
      <c r="I406" s="56">
        <f t="shared" si="56"/>
        <v>89.8530836293187</v>
      </c>
      <c r="K406" s="3"/>
    </row>
    <row r="407" ht="14.95" customHeight="1" spans="1:11">
      <c r="A407" s="51">
        <v>2120399</v>
      </c>
      <c r="B407" s="51" t="s">
        <v>335</v>
      </c>
      <c r="C407" s="53">
        <f t="shared" si="58"/>
        <v>7</v>
      </c>
      <c r="D407" s="53" t="str">
        <f t="shared" si="57"/>
        <v>21203</v>
      </c>
      <c r="E407" s="55">
        <v>3489</v>
      </c>
      <c r="F407" s="55">
        <v>14798</v>
      </c>
      <c r="G407" s="55">
        <v>12343</v>
      </c>
      <c r="H407" s="56">
        <f>G407/F407*100</f>
        <v>83.4099202594945</v>
      </c>
      <c r="I407" s="56">
        <f t="shared" si="56"/>
        <v>253.768988248782</v>
      </c>
      <c r="K407" s="3"/>
    </row>
    <row r="408" ht="14.95" customHeight="1" spans="1:11">
      <c r="A408" s="51">
        <v>21205</v>
      </c>
      <c r="B408" s="52" t="s">
        <v>336</v>
      </c>
      <c r="C408" s="53">
        <f t="shared" si="58"/>
        <v>5</v>
      </c>
      <c r="D408" s="53" t="str">
        <f t="shared" si="57"/>
        <v/>
      </c>
      <c r="E408" s="62">
        <v>1575</v>
      </c>
      <c r="F408" s="62">
        <v>500</v>
      </c>
      <c r="G408" s="62">
        <v>7025</v>
      </c>
      <c r="H408" s="54">
        <f>G408/F408*100</f>
        <v>1405</v>
      </c>
      <c r="I408" s="54">
        <f t="shared" si="56"/>
        <v>346.031746031746</v>
      </c>
      <c r="K408" s="3"/>
    </row>
    <row r="409" ht="14.95" customHeight="1" spans="1:11">
      <c r="A409" s="51">
        <v>2120501</v>
      </c>
      <c r="B409" s="51" t="s">
        <v>337</v>
      </c>
      <c r="C409" s="53">
        <f t="shared" si="58"/>
        <v>7</v>
      </c>
      <c r="D409" s="53" t="str">
        <f t="shared" si="57"/>
        <v>21205</v>
      </c>
      <c r="E409" s="55">
        <v>1575</v>
      </c>
      <c r="F409" s="55">
        <v>500</v>
      </c>
      <c r="G409" s="55">
        <v>7025</v>
      </c>
      <c r="H409" s="56">
        <f>G409/F409*100</f>
        <v>1405</v>
      </c>
      <c r="I409" s="56">
        <f t="shared" si="56"/>
        <v>346.031746031746</v>
      </c>
      <c r="K409" s="3"/>
    </row>
    <row r="410" ht="14.95" customHeight="1" spans="1:11">
      <c r="A410" s="51">
        <v>21206</v>
      </c>
      <c r="B410" s="52" t="s">
        <v>338</v>
      </c>
      <c r="C410" s="53">
        <f t="shared" si="58"/>
        <v>5</v>
      </c>
      <c r="D410" s="53" t="str">
        <f t="shared" si="57"/>
        <v/>
      </c>
      <c r="E410" s="62">
        <v>13</v>
      </c>
      <c r="F410" s="62">
        <v>0</v>
      </c>
      <c r="G410" s="62">
        <v>0</v>
      </c>
      <c r="H410" s="49">
        <v>0</v>
      </c>
      <c r="I410" s="54">
        <f t="shared" si="56"/>
        <v>-100</v>
      </c>
      <c r="K410" s="3"/>
    </row>
    <row r="411" ht="14.95" customHeight="1" spans="1:11">
      <c r="A411" s="51">
        <v>2120601</v>
      </c>
      <c r="B411" s="51" t="s">
        <v>339</v>
      </c>
      <c r="C411" s="53">
        <f t="shared" si="58"/>
        <v>7</v>
      </c>
      <c r="D411" s="53" t="str">
        <f t="shared" si="57"/>
        <v>21206</v>
      </c>
      <c r="E411" s="55">
        <v>13</v>
      </c>
      <c r="F411" s="55">
        <v>0</v>
      </c>
      <c r="G411" s="55">
        <v>0</v>
      </c>
      <c r="H411" s="55">
        <v>0</v>
      </c>
      <c r="I411" s="56">
        <f t="shared" si="56"/>
        <v>-100</v>
      </c>
      <c r="K411" s="3"/>
    </row>
    <row r="412" ht="14.95" customHeight="1" spans="1:11">
      <c r="A412" s="51">
        <v>21299</v>
      </c>
      <c r="B412" s="52" t="s">
        <v>340</v>
      </c>
      <c r="C412" s="53">
        <f t="shared" si="58"/>
        <v>5</v>
      </c>
      <c r="D412" s="53" t="str">
        <f t="shared" si="57"/>
        <v/>
      </c>
      <c r="E412" s="62">
        <v>26514</v>
      </c>
      <c r="F412" s="62">
        <v>0</v>
      </c>
      <c r="G412" s="62">
        <v>5033</v>
      </c>
      <c r="H412" s="49">
        <v>0</v>
      </c>
      <c r="I412" s="54">
        <f t="shared" si="56"/>
        <v>-81.0175756204269</v>
      </c>
      <c r="K412" s="3"/>
    </row>
    <row r="413" ht="14.95" customHeight="1" spans="1:11">
      <c r="A413" s="51">
        <v>2129999</v>
      </c>
      <c r="B413" s="51" t="s">
        <v>341</v>
      </c>
      <c r="C413" s="53">
        <f t="shared" si="58"/>
        <v>7</v>
      </c>
      <c r="D413" s="53" t="str">
        <f t="shared" si="57"/>
        <v>21299</v>
      </c>
      <c r="E413" s="55">
        <v>26514</v>
      </c>
      <c r="F413" s="55">
        <v>0</v>
      </c>
      <c r="G413" s="55">
        <v>5033</v>
      </c>
      <c r="H413" s="55">
        <v>0</v>
      </c>
      <c r="I413" s="56">
        <f t="shared" si="56"/>
        <v>-81.0175756204269</v>
      </c>
      <c r="K413" s="3"/>
    </row>
    <row r="414" ht="14.95" customHeight="1" spans="1:11">
      <c r="A414" s="51">
        <v>213</v>
      </c>
      <c r="B414" s="52" t="s">
        <v>342</v>
      </c>
      <c r="C414" s="53">
        <f t="shared" si="58"/>
        <v>3</v>
      </c>
      <c r="D414" s="53"/>
      <c r="E414" s="62">
        <v>42256</v>
      </c>
      <c r="F414" s="62">
        <v>22735</v>
      </c>
      <c r="G414" s="62">
        <v>66338</v>
      </c>
      <c r="H414" s="54">
        <f>G414/F414*100</f>
        <v>291.787992082692</v>
      </c>
      <c r="I414" s="54">
        <f t="shared" si="56"/>
        <v>56.990723210905</v>
      </c>
      <c r="K414" s="3"/>
    </row>
    <row r="415" ht="14.95" customHeight="1" spans="1:11">
      <c r="A415" s="51">
        <v>21301</v>
      </c>
      <c r="B415" s="52" t="s">
        <v>343</v>
      </c>
      <c r="C415" s="53">
        <f t="shared" si="58"/>
        <v>5</v>
      </c>
      <c r="D415" s="53" t="str">
        <f t="shared" ref="D415:D478" si="59">IF(C415=5,"",MID(A415,1,5))</f>
        <v/>
      </c>
      <c r="E415" s="62">
        <v>14967</v>
      </c>
      <c r="F415" s="62">
        <v>4294</v>
      </c>
      <c r="G415" s="62">
        <v>10060</v>
      </c>
      <c r="H415" s="54">
        <f>G415/F415*100</f>
        <v>234.280391243596</v>
      </c>
      <c r="I415" s="54">
        <f t="shared" si="56"/>
        <v>-32.7854613482996</v>
      </c>
      <c r="K415" s="3"/>
    </row>
    <row r="416" ht="14.95" customHeight="1" spans="1:11">
      <c r="A416" s="51">
        <v>2130101</v>
      </c>
      <c r="B416" s="51" t="s">
        <v>12</v>
      </c>
      <c r="C416" s="53">
        <f t="shared" si="58"/>
        <v>7</v>
      </c>
      <c r="D416" s="53" t="str">
        <f t="shared" si="59"/>
        <v>21301</v>
      </c>
      <c r="E416" s="55">
        <v>0</v>
      </c>
      <c r="F416" s="55">
        <v>0</v>
      </c>
      <c r="G416" s="55">
        <v>1140</v>
      </c>
      <c r="H416" s="55">
        <v>0</v>
      </c>
      <c r="I416" s="55">
        <v>0</v>
      </c>
      <c r="K416" s="3"/>
    </row>
    <row r="417" ht="14.95" customHeight="1" spans="1:11">
      <c r="A417" s="51">
        <v>2130102</v>
      </c>
      <c r="B417" s="51" t="s">
        <v>13</v>
      </c>
      <c r="C417" s="53">
        <f t="shared" si="58"/>
        <v>7</v>
      </c>
      <c r="D417" s="53" t="str">
        <f t="shared" si="59"/>
        <v>21301</v>
      </c>
      <c r="E417" s="55">
        <v>2141</v>
      </c>
      <c r="F417" s="55">
        <v>4096</v>
      </c>
      <c r="G417" s="55">
        <v>419</v>
      </c>
      <c r="H417" s="56">
        <f>G417/F417*100</f>
        <v>10.2294921875</v>
      </c>
      <c r="I417" s="56">
        <f>(G417-E417)/E417*100</f>
        <v>-80.429705744979</v>
      </c>
      <c r="K417" s="3"/>
    </row>
    <row r="418" ht="14.95" customHeight="1" spans="1:11">
      <c r="A418" s="51">
        <v>2130104</v>
      </c>
      <c r="B418" s="51" t="s">
        <v>33</v>
      </c>
      <c r="C418" s="53">
        <f t="shared" si="58"/>
        <v>7</v>
      </c>
      <c r="D418" s="53" t="str">
        <f t="shared" si="59"/>
        <v>21301</v>
      </c>
      <c r="E418" s="55">
        <v>0</v>
      </c>
      <c r="F418" s="55">
        <v>0</v>
      </c>
      <c r="G418" s="55">
        <v>618</v>
      </c>
      <c r="H418" s="55">
        <v>0</v>
      </c>
      <c r="I418" s="55">
        <v>0</v>
      </c>
      <c r="K418" s="3"/>
    </row>
    <row r="419" ht="14.95" customHeight="1" spans="1:11">
      <c r="A419" s="51">
        <v>2130106</v>
      </c>
      <c r="B419" s="51" t="s">
        <v>344</v>
      </c>
      <c r="C419" s="53">
        <f t="shared" si="58"/>
        <v>7</v>
      </c>
      <c r="D419" s="53" t="str">
        <f t="shared" si="59"/>
        <v>21301</v>
      </c>
      <c r="E419" s="55">
        <v>151</v>
      </c>
      <c r="F419" s="55">
        <v>0</v>
      </c>
      <c r="G419" s="55">
        <v>457</v>
      </c>
      <c r="H419" s="55">
        <v>0</v>
      </c>
      <c r="I419" s="56">
        <f>(G419-E419)/E419*100</f>
        <v>202.649006622517</v>
      </c>
      <c r="K419" s="3"/>
    </row>
    <row r="420" ht="14.95" customHeight="1" spans="1:11">
      <c r="A420" s="51">
        <v>2130108</v>
      </c>
      <c r="B420" s="51" t="s">
        <v>345</v>
      </c>
      <c r="C420" s="53">
        <f t="shared" si="58"/>
        <v>7</v>
      </c>
      <c r="D420" s="53" t="str">
        <f t="shared" si="59"/>
        <v>21301</v>
      </c>
      <c r="E420" s="55">
        <v>330</v>
      </c>
      <c r="F420" s="55">
        <v>0</v>
      </c>
      <c r="G420" s="55">
        <v>196</v>
      </c>
      <c r="H420" s="55">
        <v>0</v>
      </c>
      <c r="I420" s="56">
        <f>(G420-E420)/E420*100</f>
        <v>-40.6060606060606</v>
      </c>
      <c r="K420" s="3"/>
    </row>
    <row r="421" ht="14.95" customHeight="1" spans="1:11">
      <c r="A421" s="51">
        <v>2130109</v>
      </c>
      <c r="B421" s="51" t="s">
        <v>346</v>
      </c>
      <c r="C421" s="53">
        <f t="shared" si="58"/>
        <v>7</v>
      </c>
      <c r="D421" s="53" t="str">
        <f t="shared" si="59"/>
        <v>21301</v>
      </c>
      <c r="E421" s="55">
        <v>83</v>
      </c>
      <c r="F421" s="55">
        <v>0</v>
      </c>
      <c r="G421" s="55">
        <v>28</v>
      </c>
      <c r="H421" s="55">
        <v>0</v>
      </c>
      <c r="I421" s="56">
        <f>(G421-E421)/E421*100</f>
        <v>-66.2650602409639</v>
      </c>
      <c r="K421" s="3"/>
    </row>
    <row r="422" ht="14.95" customHeight="1" spans="1:11">
      <c r="A422" s="51">
        <v>2130110</v>
      </c>
      <c r="B422" s="51" t="s">
        <v>347</v>
      </c>
      <c r="C422" s="53">
        <f t="shared" si="58"/>
        <v>7</v>
      </c>
      <c r="D422" s="53" t="str">
        <f t="shared" si="59"/>
        <v>21301</v>
      </c>
      <c r="E422" s="55">
        <v>0</v>
      </c>
      <c r="F422" s="55">
        <v>0</v>
      </c>
      <c r="G422" s="55">
        <v>2</v>
      </c>
      <c r="H422" s="55">
        <v>0</v>
      </c>
      <c r="I422" s="55">
        <v>0</v>
      </c>
      <c r="K422" s="3"/>
    </row>
    <row r="423" ht="14.95" customHeight="1" spans="1:11">
      <c r="A423" s="51">
        <v>2130111</v>
      </c>
      <c r="B423" s="51" t="s">
        <v>348</v>
      </c>
      <c r="C423" s="53">
        <f t="shared" si="58"/>
        <v>7</v>
      </c>
      <c r="D423" s="53" t="str">
        <f t="shared" si="59"/>
        <v>21301</v>
      </c>
      <c r="E423" s="55">
        <v>5</v>
      </c>
      <c r="F423" s="55">
        <v>0</v>
      </c>
      <c r="G423" s="55">
        <v>57</v>
      </c>
      <c r="H423" s="55">
        <v>0</v>
      </c>
      <c r="I423" s="56">
        <f>(G423-E423)/E423*100</f>
        <v>1040</v>
      </c>
      <c r="K423" s="3"/>
    </row>
    <row r="424" ht="14.95" customHeight="1" spans="1:11">
      <c r="A424" s="51">
        <v>2130119</v>
      </c>
      <c r="B424" s="51" t="s">
        <v>349</v>
      </c>
      <c r="C424" s="53">
        <f t="shared" si="58"/>
        <v>7</v>
      </c>
      <c r="D424" s="53" t="str">
        <f t="shared" si="59"/>
        <v>21301</v>
      </c>
      <c r="E424" s="55">
        <v>60</v>
      </c>
      <c r="F424" s="55">
        <v>0</v>
      </c>
      <c r="G424" s="55">
        <v>117</v>
      </c>
      <c r="H424" s="55">
        <v>0</v>
      </c>
      <c r="I424" s="56">
        <f>(G424-E424)/E424*100</f>
        <v>95</v>
      </c>
      <c r="K424" s="3"/>
    </row>
    <row r="425" ht="14.95" customHeight="1" spans="1:11">
      <c r="A425" s="51">
        <v>2130120</v>
      </c>
      <c r="B425" s="51" t="s">
        <v>350</v>
      </c>
      <c r="C425" s="53">
        <f t="shared" si="58"/>
        <v>7</v>
      </c>
      <c r="D425" s="53" t="str">
        <f t="shared" si="59"/>
        <v>21301</v>
      </c>
      <c r="E425" s="55">
        <v>112</v>
      </c>
      <c r="F425" s="55">
        <v>0</v>
      </c>
      <c r="G425" s="55">
        <v>1771</v>
      </c>
      <c r="H425" s="55">
        <v>0</v>
      </c>
      <c r="I425" s="56">
        <f>(G425-E425)/E425*100</f>
        <v>1481.25</v>
      </c>
      <c r="K425" s="3"/>
    </row>
    <row r="426" ht="14.95" customHeight="1" spans="1:11">
      <c r="A426" s="51">
        <v>2130122</v>
      </c>
      <c r="B426" s="51" t="s">
        <v>351</v>
      </c>
      <c r="C426" s="53">
        <f t="shared" ref="C426:C489" si="60">LEN(A426)</f>
        <v>7</v>
      </c>
      <c r="D426" s="53" t="str">
        <f t="shared" si="59"/>
        <v>21301</v>
      </c>
      <c r="E426" s="55">
        <v>5471</v>
      </c>
      <c r="F426" s="55">
        <v>0</v>
      </c>
      <c r="G426" s="55">
        <v>1634</v>
      </c>
      <c r="H426" s="55">
        <v>0</v>
      </c>
      <c r="I426" s="56">
        <f t="shared" ref="I426:I436" si="61">(G426-E426)/E426*100</f>
        <v>-70.1334308170353</v>
      </c>
      <c r="K426" s="3"/>
    </row>
    <row r="427" ht="14.95" customHeight="1" spans="1:11">
      <c r="A427" s="51">
        <v>2130124</v>
      </c>
      <c r="B427" s="51" t="s">
        <v>352</v>
      </c>
      <c r="C427" s="53">
        <f t="shared" si="60"/>
        <v>7</v>
      </c>
      <c r="D427" s="53" t="str">
        <f t="shared" si="59"/>
        <v>21301</v>
      </c>
      <c r="E427" s="55">
        <v>117</v>
      </c>
      <c r="F427" s="55">
        <v>0</v>
      </c>
      <c r="G427" s="55">
        <v>0</v>
      </c>
      <c r="H427" s="55">
        <v>0</v>
      </c>
      <c r="I427" s="56">
        <f t="shared" si="61"/>
        <v>-100</v>
      </c>
      <c r="K427" s="3"/>
    </row>
    <row r="428" ht="14.95" customHeight="1" spans="1:11">
      <c r="A428" s="51">
        <v>2130125</v>
      </c>
      <c r="B428" s="51" t="s">
        <v>353</v>
      </c>
      <c r="C428" s="53">
        <f t="shared" si="60"/>
        <v>7</v>
      </c>
      <c r="D428" s="53" t="str">
        <f t="shared" si="59"/>
        <v>21301</v>
      </c>
      <c r="E428" s="55">
        <v>153</v>
      </c>
      <c r="F428" s="55">
        <v>0</v>
      </c>
      <c r="G428" s="55">
        <v>66</v>
      </c>
      <c r="H428" s="55">
        <v>0</v>
      </c>
      <c r="I428" s="56">
        <f t="shared" si="61"/>
        <v>-56.8627450980392</v>
      </c>
      <c r="K428" s="3"/>
    </row>
    <row r="429" ht="14.95" customHeight="1" spans="1:11">
      <c r="A429" s="51">
        <v>2130126</v>
      </c>
      <c r="B429" s="51" t="s">
        <v>354</v>
      </c>
      <c r="C429" s="53">
        <f t="shared" si="60"/>
        <v>7</v>
      </c>
      <c r="D429" s="53" t="str">
        <f t="shared" si="59"/>
        <v>21301</v>
      </c>
      <c r="E429" s="55">
        <v>2796</v>
      </c>
      <c r="F429" s="55">
        <v>0</v>
      </c>
      <c r="G429" s="55">
        <v>147</v>
      </c>
      <c r="H429" s="55">
        <v>0</v>
      </c>
      <c r="I429" s="56">
        <f t="shared" si="61"/>
        <v>-94.7424892703863</v>
      </c>
      <c r="K429" s="3"/>
    </row>
    <row r="430" ht="14.95" customHeight="1" spans="1:11">
      <c r="A430" s="51">
        <v>2130135</v>
      </c>
      <c r="B430" s="51" t="s">
        <v>355</v>
      </c>
      <c r="C430" s="53">
        <f t="shared" si="60"/>
        <v>7</v>
      </c>
      <c r="D430" s="53" t="str">
        <f t="shared" si="59"/>
        <v>21301</v>
      </c>
      <c r="E430" s="55">
        <v>33</v>
      </c>
      <c r="F430" s="55">
        <v>0</v>
      </c>
      <c r="G430" s="55">
        <v>36</v>
      </c>
      <c r="H430" s="55">
        <v>0</v>
      </c>
      <c r="I430" s="56">
        <f t="shared" si="61"/>
        <v>9.09090909090909</v>
      </c>
      <c r="K430" s="3"/>
    </row>
    <row r="431" ht="14.95" customHeight="1" spans="1:11">
      <c r="A431" s="51">
        <v>2130142</v>
      </c>
      <c r="B431" s="51" t="s">
        <v>356</v>
      </c>
      <c r="C431" s="53">
        <f t="shared" si="60"/>
        <v>7</v>
      </c>
      <c r="D431" s="53" t="str">
        <f t="shared" si="59"/>
        <v>21301</v>
      </c>
      <c r="E431" s="55">
        <v>2476</v>
      </c>
      <c r="F431" s="55">
        <v>0</v>
      </c>
      <c r="G431" s="55">
        <v>90</v>
      </c>
      <c r="H431" s="55">
        <v>0</v>
      </c>
      <c r="I431" s="56">
        <f t="shared" si="61"/>
        <v>-96.3651050080775</v>
      </c>
      <c r="K431" s="3"/>
    </row>
    <row r="432" ht="14.95" customHeight="1" spans="1:11">
      <c r="A432" s="51">
        <v>2130148</v>
      </c>
      <c r="B432" s="51" t="s">
        <v>357</v>
      </c>
      <c r="C432" s="53">
        <f t="shared" si="60"/>
        <v>7</v>
      </c>
      <c r="D432" s="53" t="str">
        <f t="shared" si="59"/>
        <v>21301</v>
      </c>
      <c r="E432" s="55">
        <v>94</v>
      </c>
      <c r="F432" s="55">
        <v>0</v>
      </c>
      <c r="G432" s="55">
        <v>88</v>
      </c>
      <c r="H432" s="55">
        <v>0</v>
      </c>
      <c r="I432" s="56">
        <f t="shared" si="61"/>
        <v>-6.38297872340426</v>
      </c>
      <c r="K432" s="3"/>
    </row>
    <row r="433" ht="14.95" customHeight="1" spans="1:11">
      <c r="A433" s="51">
        <v>2130152</v>
      </c>
      <c r="B433" s="51" t="s">
        <v>358</v>
      </c>
      <c r="C433" s="53">
        <f t="shared" si="60"/>
        <v>7</v>
      </c>
      <c r="D433" s="53" t="str">
        <f t="shared" si="59"/>
        <v>21301</v>
      </c>
      <c r="E433" s="55">
        <v>0</v>
      </c>
      <c r="F433" s="55">
        <v>0</v>
      </c>
      <c r="G433" s="55">
        <v>4</v>
      </c>
      <c r="H433" s="55">
        <v>0</v>
      </c>
      <c r="I433" s="55">
        <v>0</v>
      </c>
      <c r="K433" s="3"/>
    </row>
    <row r="434" ht="14.95" customHeight="1" spans="1:11">
      <c r="A434" s="51">
        <v>2130153</v>
      </c>
      <c r="B434" s="51" t="s">
        <v>359</v>
      </c>
      <c r="C434" s="53">
        <f t="shared" si="60"/>
        <v>7</v>
      </c>
      <c r="D434" s="53" t="str">
        <f t="shared" si="59"/>
        <v>21301</v>
      </c>
      <c r="E434" s="55">
        <v>619</v>
      </c>
      <c r="F434" s="55">
        <v>0</v>
      </c>
      <c r="G434" s="55">
        <v>2799</v>
      </c>
      <c r="H434" s="55">
        <v>0</v>
      </c>
      <c r="I434" s="56">
        <f t="shared" si="61"/>
        <v>352.180936995154</v>
      </c>
      <c r="K434" s="3"/>
    </row>
    <row r="435" ht="14.95" customHeight="1" spans="1:11">
      <c r="A435" s="51">
        <v>2130199</v>
      </c>
      <c r="B435" s="51" t="s">
        <v>360</v>
      </c>
      <c r="C435" s="53">
        <f t="shared" si="60"/>
        <v>7</v>
      </c>
      <c r="D435" s="53" t="str">
        <f t="shared" si="59"/>
        <v>21301</v>
      </c>
      <c r="E435" s="55">
        <v>326</v>
      </c>
      <c r="F435" s="55">
        <v>198</v>
      </c>
      <c r="G435" s="55">
        <v>391</v>
      </c>
      <c r="H435" s="56">
        <f>G435/F435*100</f>
        <v>197.474747474747</v>
      </c>
      <c r="I435" s="56">
        <f t="shared" si="61"/>
        <v>19.9386503067485</v>
      </c>
      <c r="K435" s="3"/>
    </row>
    <row r="436" ht="14.95" customHeight="1" spans="1:11">
      <c r="A436" s="51">
        <v>21302</v>
      </c>
      <c r="B436" s="52" t="s">
        <v>361</v>
      </c>
      <c r="C436" s="53">
        <f t="shared" si="60"/>
        <v>5</v>
      </c>
      <c r="D436" s="53" t="str">
        <f t="shared" si="59"/>
        <v/>
      </c>
      <c r="E436" s="62">
        <v>8243</v>
      </c>
      <c r="F436" s="62">
        <v>1295</v>
      </c>
      <c r="G436" s="62">
        <v>8467</v>
      </c>
      <c r="H436" s="54">
        <f>G436/F436*100</f>
        <v>653.822393822394</v>
      </c>
      <c r="I436" s="54">
        <f t="shared" si="61"/>
        <v>2.71745723644304</v>
      </c>
      <c r="K436" s="3"/>
    </row>
    <row r="437" ht="14.95" customHeight="1" spans="1:11">
      <c r="A437" s="51">
        <v>2130201</v>
      </c>
      <c r="B437" s="51" t="s">
        <v>12</v>
      </c>
      <c r="C437" s="53">
        <f t="shared" si="60"/>
        <v>7</v>
      </c>
      <c r="D437" s="53" t="str">
        <f t="shared" si="59"/>
        <v>21302</v>
      </c>
      <c r="E437" s="55">
        <v>0</v>
      </c>
      <c r="F437" s="55">
        <v>0</v>
      </c>
      <c r="G437" s="55">
        <v>929</v>
      </c>
      <c r="H437" s="55">
        <v>0</v>
      </c>
      <c r="I437" s="55">
        <v>0</v>
      </c>
      <c r="K437" s="3"/>
    </row>
    <row r="438" ht="14.95" customHeight="1" spans="1:11">
      <c r="A438" s="51">
        <v>2130202</v>
      </c>
      <c r="B438" s="51" t="s">
        <v>13</v>
      </c>
      <c r="C438" s="53">
        <f t="shared" si="60"/>
        <v>7</v>
      </c>
      <c r="D438" s="53" t="str">
        <f t="shared" si="59"/>
        <v>21302</v>
      </c>
      <c r="E438" s="55">
        <v>1362</v>
      </c>
      <c r="F438" s="55">
        <v>1295</v>
      </c>
      <c r="G438" s="55">
        <v>209</v>
      </c>
      <c r="H438" s="56">
        <f>G438/F438*100</f>
        <v>16.1389961389961</v>
      </c>
      <c r="I438" s="56">
        <f>(G438-E438)/E438*100</f>
        <v>-84.654919236417</v>
      </c>
      <c r="K438" s="3"/>
    </row>
    <row r="439" ht="14.95" customHeight="1" spans="1:11">
      <c r="A439" s="51">
        <v>2130204</v>
      </c>
      <c r="B439" s="51" t="s">
        <v>362</v>
      </c>
      <c r="C439" s="53">
        <f t="shared" si="60"/>
        <v>7</v>
      </c>
      <c r="D439" s="53" t="str">
        <f t="shared" si="59"/>
        <v>21302</v>
      </c>
      <c r="E439" s="55">
        <v>0</v>
      </c>
      <c r="F439" s="55">
        <v>0</v>
      </c>
      <c r="G439" s="55">
        <v>7</v>
      </c>
      <c r="H439" s="55">
        <v>0</v>
      </c>
      <c r="I439" s="55">
        <v>0</v>
      </c>
      <c r="K439" s="3"/>
    </row>
    <row r="440" ht="14.95" customHeight="1" spans="1:11">
      <c r="A440" s="51">
        <v>2130205</v>
      </c>
      <c r="B440" s="51" t="s">
        <v>363</v>
      </c>
      <c r="C440" s="53">
        <f t="shared" si="60"/>
        <v>7</v>
      </c>
      <c r="D440" s="53" t="str">
        <f t="shared" si="59"/>
        <v>21302</v>
      </c>
      <c r="E440" s="55">
        <v>4963</v>
      </c>
      <c r="F440" s="55">
        <v>0</v>
      </c>
      <c r="G440" s="55">
        <v>2026</v>
      </c>
      <c r="H440" s="55">
        <v>0</v>
      </c>
      <c r="I440" s="56">
        <f t="shared" ref="I440:I445" si="62">(G440-E440)/E440*100</f>
        <v>-59.1779165827121</v>
      </c>
      <c r="K440" s="3"/>
    </row>
    <row r="441" ht="14.95" customHeight="1" spans="1:11">
      <c r="A441" s="51">
        <v>2130206</v>
      </c>
      <c r="B441" s="51" t="s">
        <v>364</v>
      </c>
      <c r="C441" s="53">
        <f t="shared" si="60"/>
        <v>7</v>
      </c>
      <c r="D441" s="53" t="str">
        <f t="shared" si="59"/>
        <v>21302</v>
      </c>
      <c r="E441" s="55">
        <v>129</v>
      </c>
      <c r="F441" s="55">
        <v>0</v>
      </c>
      <c r="G441" s="55">
        <v>26</v>
      </c>
      <c r="H441" s="55">
        <v>0</v>
      </c>
      <c r="I441" s="56">
        <f t="shared" si="62"/>
        <v>-79.8449612403101</v>
      </c>
      <c r="K441" s="3"/>
    </row>
    <row r="442" ht="14.95" customHeight="1" spans="1:11">
      <c r="A442" s="51">
        <v>2130207</v>
      </c>
      <c r="B442" s="51" t="s">
        <v>365</v>
      </c>
      <c r="C442" s="53">
        <f t="shared" si="60"/>
        <v>7</v>
      </c>
      <c r="D442" s="53" t="str">
        <f t="shared" si="59"/>
        <v>21302</v>
      </c>
      <c r="E442" s="55">
        <v>189</v>
      </c>
      <c r="F442" s="55">
        <v>0</v>
      </c>
      <c r="G442" s="55">
        <v>153</v>
      </c>
      <c r="H442" s="55">
        <v>0</v>
      </c>
      <c r="I442" s="56">
        <f t="shared" si="62"/>
        <v>-19.047619047619</v>
      </c>
      <c r="K442" s="3"/>
    </row>
    <row r="443" ht="14.95" customHeight="1" spans="1:11">
      <c r="A443" s="51">
        <v>2130209</v>
      </c>
      <c r="B443" s="51" t="s">
        <v>366</v>
      </c>
      <c r="C443" s="53">
        <f t="shared" si="60"/>
        <v>7</v>
      </c>
      <c r="D443" s="53" t="str">
        <f t="shared" si="59"/>
        <v>21302</v>
      </c>
      <c r="E443" s="55">
        <v>1056</v>
      </c>
      <c r="F443" s="55">
        <v>0</v>
      </c>
      <c r="G443" s="55">
        <v>637</v>
      </c>
      <c r="H443" s="55">
        <v>0</v>
      </c>
      <c r="I443" s="56">
        <f t="shared" si="62"/>
        <v>-39.6780303030303</v>
      </c>
      <c r="K443" s="3"/>
    </row>
    <row r="444" ht="14.95" customHeight="1" spans="1:11">
      <c r="A444" s="51">
        <v>2130211</v>
      </c>
      <c r="B444" s="51" t="s">
        <v>367</v>
      </c>
      <c r="C444" s="53">
        <f t="shared" si="60"/>
        <v>7</v>
      </c>
      <c r="D444" s="53" t="str">
        <f t="shared" si="59"/>
        <v>21302</v>
      </c>
      <c r="E444" s="55">
        <v>15</v>
      </c>
      <c r="F444" s="55">
        <v>0</v>
      </c>
      <c r="G444" s="55">
        <v>8</v>
      </c>
      <c r="H444" s="55">
        <v>0</v>
      </c>
      <c r="I444" s="56">
        <f t="shared" si="62"/>
        <v>-46.6666666666667</v>
      </c>
      <c r="K444" s="3"/>
    </row>
    <row r="445" ht="14.95" customHeight="1" spans="1:11">
      <c r="A445" s="51">
        <v>2130212</v>
      </c>
      <c r="B445" s="51" t="s">
        <v>368</v>
      </c>
      <c r="C445" s="53">
        <f t="shared" si="60"/>
        <v>7</v>
      </c>
      <c r="D445" s="53" t="str">
        <f t="shared" si="59"/>
        <v>21302</v>
      </c>
      <c r="E445" s="55">
        <v>160</v>
      </c>
      <c r="F445" s="55">
        <v>0</v>
      </c>
      <c r="G445" s="55">
        <v>70</v>
      </c>
      <c r="H445" s="55">
        <v>0</v>
      </c>
      <c r="I445" s="56">
        <f t="shared" si="62"/>
        <v>-56.25</v>
      </c>
      <c r="K445" s="3"/>
    </row>
    <row r="446" ht="14.95" customHeight="1" spans="1:11">
      <c r="A446" s="51">
        <v>2130223</v>
      </c>
      <c r="B446" s="51" t="s">
        <v>369</v>
      </c>
      <c r="C446" s="53">
        <f t="shared" si="60"/>
        <v>7</v>
      </c>
      <c r="D446" s="53" t="str">
        <f t="shared" si="59"/>
        <v>21302</v>
      </c>
      <c r="E446" s="55">
        <v>0</v>
      </c>
      <c r="F446" s="55">
        <v>0</v>
      </c>
      <c r="G446" s="55">
        <v>5</v>
      </c>
      <c r="H446" s="55">
        <v>0</v>
      </c>
      <c r="I446" s="55">
        <v>0</v>
      </c>
      <c r="K446" s="3"/>
    </row>
    <row r="447" ht="14.95" customHeight="1" spans="1:11">
      <c r="A447" s="51">
        <v>2130227</v>
      </c>
      <c r="B447" s="51" t="s">
        <v>370</v>
      </c>
      <c r="C447" s="53">
        <f t="shared" si="60"/>
        <v>7</v>
      </c>
      <c r="D447" s="53" t="str">
        <f t="shared" si="59"/>
        <v>21302</v>
      </c>
      <c r="E447" s="55">
        <v>1</v>
      </c>
      <c r="F447" s="55">
        <v>0</v>
      </c>
      <c r="G447" s="55">
        <v>13</v>
      </c>
      <c r="H447" s="55">
        <v>0</v>
      </c>
      <c r="I447" s="56">
        <f>(G447-E447)/E447*100</f>
        <v>1200</v>
      </c>
      <c r="K447" s="3"/>
    </row>
    <row r="448" ht="14.95" customHeight="1" spans="1:11">
      <c r="A448" s="51">
        <v>2130234</v>
      </c>
      <c r="B448" s="51" t="s">
        <v>371</v>
      </c>
      <c r="C448" s="53">
        <f t="shared" si="60"/>
        <v>7</v>
      </c>
      <c r="D448" s="53" t="str">
        <f t="shared" si="59"/>
        <v>21302</v>
      </c>
      <c r="E448" s="55">
        <v>220</v>
      </c>
      <c r="F448" s="55">
        <v>0</v>
      </c>
      <c r="G448" s="55">
        <v>3381</v>
      </c>
      <c r="H448" s="55">
        <v>0</v>
      </c>
      <c r="I448" s="56">
        <f>(G448-E448)/E448*100</f>
        <v>1436.81818181818</v>
      </c>
      <c r="K448" s="3"/>
    </row>
    <row r="449" ht="14.95" customHeight="1" spans="1:11">
      <c r="A449" s="51">
        <v>2130299</v>
      </c>
      <c r="B449" s="51" t="s">
        <v>372</v>
      </c>
      <c r="C449" s="53">
        <f t="shared" si="60"/>
        <v>7</v>
      </c>
      <c r="D449" s="53" t="str">
        <f t="shared" si="59"/>
        <v>21302</v>
      </c>
      <c r="E449" s="55">
        <v>148</v>
      </c>
      <c r="F449" s="55">
        <v>0</v>
      </c>
      <c r="G449" s="55">
        <v>1003</v>
      </c>
      <c r="H449" s="55">
        <v>0</v>
      </c>
      <c r="I449" s="56">
        <f>(G449-E449)/E449*100</f>
        <v>577.702702702703</v>
      </c>
      <c r="K449" s="3"/>
    </row>
    <row r="450" ht="14.95" customHeight="1" spans="1:11">
      <c r="A450" s="51">
        <v>21303</v>
      </c>
      <c r="B450" s="52" t="s">
        <v>373</v>
      </c>
      <c r="C450" s="53">
        <f t="shared" si="60"/>
        <v>5</v>
      </c>
      <c r="D450" s="53" t="str">
        <f t="shared" si="59"/>
        <v/>
      </c>
      <c r="E450" s="62">
        <v>4597</v>
      </c>
      <c r="F450" s="62">
        <v>16365</v>
      </c>
      <c r="G450" s="62">
        <v>30491</v>
      </c>
      <c r="H450" s="54">
        <f>G450/F450*100</f>
        <v>186.318362358692</v>
      </c>
      <c r="I450" s="54">
        <f>(G450-E450)/E450*100</f>
        <v>563.28040026104</v>
      </c>
      <c r="K450" s="3"/>
    </row>
    <row r="451" ht="14.95" customHeight="1" spans="1:11">
      <c r="A451" s="51">
        <v>2130301</v>
      </c>
      <c r="B451" s="51" t="s">
        <v>12</v>
      </c>
      <c r="C451" s="53">
        <f t="shared" si="60"/>
        <v>7</v>
      </c>
      <c r="D451" s="53" t="str">
        <f t="shared" si="59"/>
        <v>21303</v>
      </c>
      <c r="E451" s="55">
        <v>0</v>
      </c>
      <c r="F451" s="55">
        <v>0</v>
      </c>
      <c r="G451" s="55">
        <v>476</v>
      </c>
      <c r="H451" s="55">
        <v>0</v>
      </c>
      <c r="I451" s="55">
        <v>0</v>
      </c>
      <c r="K451" s="3"/>
    </row>
    <row r="452" ht="14.95" customHeight="1" spans="1:11">
      <c r="A452" s="51">
        <v>2130302</v>
      </c>
      <c r="B452" s="51" t="s">
        <v>13</v>
      </c>
      <c r="C452" s="53">
        <f t="shared" si="60"/>
        <v>7</v>
      </c>
      <c r="D452" s="53" t="str">
        <f t="shared" si="59"/>
        <v>21303</v>
      </c>
      <c r="E452" s="55">
        <v>695</v>
      </c>
      <c r="F452" s="55">
        <v>1163</v>
      </c>
      <c r="G452" s="55">
        <v>149</v>
      </c>
      <c r="H452" s="56">
        <f>G452/F452*100</f>
        <v>12.8116938950989</v>
      </c>
      <c r="I452" s="56">
        <f>(G452-E452)/E452*100</f>
        <v>-78.5611510791367</v>
      </c>
      <c r="K452" s="3"/>
    </row>
    <row r="453" ht="14.95" customHeight="1" spans="1:11">
      <c r="A453" s="51">
        <v>2130304</v>
      </c>
      <c r="B453" s="51" t="s">
        <v>374</v>
      </c>
      <c r="C453" s="53">
        <f t="shared" si="60"/>
        <v>7</v>
      </c>
      <c r="D453" s="53" t="str">
        <f t="shared" si="59"/>
        <v>21303</v>
      </c>
      <c r="E453" s="55">
        <v>7</v>
      </c>
      <c r="F453" s="55">
        <v>0</v>
      </c>
      <c r="G453" s="55">
        <v>53</v>
      </c>
      <c r="H453" s="55">
        <v>0</v>
      </c>
      <c r="I453" s="56">
        <f>(G453-E453)/E453*100</f>
        <v>657.142857142857</v>
      </c>
      <c r="K453" s="3"/>
    </row>
    <row r="454" ht="14.95" customHeight="1" spans="1:11">
      <c r="A454" s="51">
        <v>2130305</v>
      </c>
      <c r="B454" s="51" t="s">
        <v>375</v>
      </c>
      <c r="C454" s="53">
        <f t="shared" si="60"/>
        <v>7</v>
      </c>
      <c r="D454" s="53" t="str">
        <f t="shared" si="59"/>
        <v>21303</v>
      </c>
      <c r="E454" s="55">
        <v>544</v>
      </c>
      <c r="F454" s="55">
        <v>0</v>
      </c>
      <c r="G454" s="55">
        <v>26450</v>
      </c>
      <c r="H454" s="55">
        <v>0</v>
      </c>
      <c r="I454" s="56">
        <f>(G454-E454)/E454*100</f>
        <v>4762.13235294118</v>
      </c>
      <c r="K454" s="3"/>
    </row>
    <row r="455" ht="14.95" customHeight="1" spans="1:11">
      <c r="A455" s="51">
        <v>2130306</v>
      </c>
      <c r="B455" s="51" t="s">
        <v>376</v>
      </c>
      <c r="C455" s="53">
        <f t="shared" si="60"/>
        <v>7</v>
      </c>
      <c r="D455" s="53" t="str">
        <f t="shared" si="59"/>
        <v>21303</v>
      </c>
      <c r="E455" s="55">
        <v>41</v>
      </c>
      <c r="F455" s="55">
        <v>0</v>
      </c>
      <c r="G455" s="55">
        <v>88</v>
      </c>
      <c r="H455" s="55">
        <v>0</v>
      </c>
      <c r="I455" s="56">
        <f>(G455-E455)/E455*100</f>
        <v>114.634146341463</v>
      </c>
      <c r="K455" s="3"/>
    </row>
    <row r="456" ht="14.95" customHeight="1" spans="1:11">
      <c r="A456" s="51">
        <v>2130308</v>
      </c>
      <c r="B456" s="51" t="s">
        <v>377</v>
      </c>
      <c r="C456" s="53">
        <f t="shared" si="60"/>
        <v>7</v>
      </c>
      <c r="D456" s="53" t="str">
        <f t="shared" si="59"/>
        <v>21303</v>
      </c>
      <c r="E456" s="55">
        <v>0</v>
      </c>
      <c r="F456" s="55">
        <v>0</v>
      </c>
      <c r="G456" s="55">
        <v>9</v>
      </c>
      <c r="H456" s="55">
        <v>0</v>
      </c>
      <c r="I456" s="55">
        <v>0</v>
      </c>
      <c r="K456" s="3"/>
    </row>
    <row r="457" ht="14.95" customHeight="1" spans="1:11">
      <c r="A457" s="51">
        <v>2130310</v>
      </c>
      <c r="B457" s="51" t="s">
        <v>378</v>
      </c>
      <c r="C457" s="53">
        <f t="shared" si="60"/>
        <v>7</v>
      </c>
      <c r="D457" s="53" t="str">
        <f t="shared" si="59"/>
        <v>21303</v>
      </c>
      <c r="E457" s="55">
        <v>427</v>
      </c>
      <c r="F457" s="55">
        <v>0</v>
      </c>
      <c r="G457" s="55">
        <v>230</v>
      </c>
      <c r="H457" s="55">
        <v>0</v>
      </c>
      <c r="I457" s="56">
        <f>(G457-E457)/E457*100</f>
        <v>-46.135831381733</v>
      </c>
      <c r="K457" s="3"/>
    </row>
    <row r="458" ht="14.95" customHeight="1" spans="1:11">
      <c r="A458" s="51">
        <v>2130311</v>
      </c>
      <c r="B458" s="51" t="s">
        <v>379</v>
      </c>
      <c r="C458" s="53">
        <f t="shared" si="60"/>
        <v>7</v>
      </c>
      <c r="D458" s="53" t="str">
        <f t="shared" si="59"/>
        <v>21303</v>
      </c>
      <c r="E458" s="55">
        <v>94</v>
      </c>
      <c r="F458" s="55">
        <v>0</v>
      </c>
      <c r="G458" s="55">
        <v>80</v>
      </c>
      <c r="H458" s="55">
        <v>0</v>
      </c>
      <c r="I458" s="56">
        <f>(G458-E458)/E458*100</f>
        <v>-14.8936170212766</v>
      </c>
      <c r="K458" s="3"/>
    </row>
    <row r="459" ht="14.95" customHeight="1" spans="1:11">
      <c r="A459" s="51">
        <v>2130312</v>
      </c>
      <c r="B459" s="51" t="s">
        <v>380</v>
      </c>
      <c r="C459" s="53">
        <f t="shared" si="60"/>
        <v>7</v>
      </c>
      <c r="D459" s="53" t="str">
        <f t="shared" si="59"/>
        <v>21303</v>
      </c>
      <c r="E459" s="55">
        <v>5</v>
      </c>
      <c r="F459" s="55">
        <v>0</v>
      </c>
      <c r="G459" s="55">
        <v>7</v>
      </c>
      <c r="H459" s="55">
        <v>0</v>
      </c>
      <c r="I459" s="56">
        <f>(G459-E459)/E459*100</f>
        <v>40</v>
      </c>
      <c r="K459" s="3"/>
    </row>
    <row r="460" ht="14.95" customHeight="1" spans="1:11">
      <c r="A460" s="51">
        <v>2130314</v>
      </c>
      <c r="B460" s="51" t="s">
        <v>381</v>
      </c>
      <c r="C460" s="53">
        <f t="shared" si="60"/>
        <v>7</v>
      </c>
      <c r="D460" s="53" t="str">
        <f t="shared" si="59"/>
        <v>21303</v>
      </c>
      <c r="E460" s="55">
        <v>2357</v>
      </c>
      <c r="F460" s="55">
        <v>0</v>
      </c>
      <c r="G460" s="55">
        <v>1985</v>
      </c>
      <c r="H460" s="55">
        <v>0</v>
      </c>
      <c r="I460" s="56">
        <f>(G460-E460)/E460*100</f>
        <v>-15.782774713619</v>
      </c>
      <c r="K460" s="3"/>
    </row>
    <row r="461" ht="14.95" customHeight="1" spans="1:11">
      <c r="A461" s="51">
        <v>2130315</v>
      </c>
      <c r="B461" s="51" t="s">
        <v>382</v>
      </c>
      <c r="C461" s="53">
        <f t="shared" si="60"/>
        <v>7</v>
      </c>
      <c r="D461" s="53" t="str">
        <f t="shared" si="59"/>
        <v>21303</v>
      </c>
      <c r="E461" s="55">
        <v>0</v>
      </c>
      <c r="F461" s="55">
        <v>0</v>
      </c>
      <c r="G461" s="55">
        <v>4</v>
      </c>
      <c r="H461" s="55">
        <v>0</v>
      </c>
      <c r="I461" s="55">
        <v>0</v>
      </c>
      <c r="K461" s="3"/>
    </row>
    <row r="462" ht="14.95" customHeight="1" spans="1:11">
      <c r="A462" s="51">
        <v>2130316</v>
      </c>
      <c r="B462" s="51" t="s">
        <v>383</v>
      </c>
      <c r="C462" s="53">
        <f t="shared" si="60"/>
        <v>7</v>
      </c>
      <c r="D462" s="53" t="str">
        <f t="shared" si="59"/>
        <v>21303</v>
      </c>
      <c r="E462" s="55">
        <v>33</v>
      </c>
      <c r="F462" s="55">
        <v>0</v>
      </c>
      <c r="G462" s="55">
        <v>108</v>
      </c>
      <c r="H462" s="55">
        <v>0</v>
      </c>
      <c r="I462" s="56">
        <f>(G462-E462)/E462*100</f>
        <v>227.272727272727</v>
      </c>
      <c r="K462" s="3"/>
    </row>
    <row r="463" ht="14.95" customHeight="1" spans="1:11">
      <c r="A463" s="51">
        <v>2130317</v>
      </c>
      <c r="B463" s="51" t="s">
        <v>384</v>
      </c>
      <c r="C463" s="53">
        <f t="shared" si="60"/>
        <v>7</v>
      </c>
      <c r="D463" s="53" t="str">
        <f t="shared" si="59"/>
        <v>21303</v>
      </c>
      <c r="E463" s="55">
        <v>0</v>
      </c>
      <c r="F463" s="55">
        <v>0</v>
      </c>
      <c r="G463" s="55">
        <v>19</v>
      </c>
      <c r="H463" s="55">
        <v>0</v>
      </c>
      <c r="I463" s="55">
        <v>0</v>
      </c>
      <c r="K463" s="3"/>
    </row>
    <row r="464" ht="14.95" customHeight="1" spans="1:11">
      <c r="A464" s="51">
        <v>2130321</v>
      </c>
      <c r="B464" s="51" t="s">
        <v>385</v>
      </c>
      <c r="C464" s="53">
        <f t="shared" si="60"/>
        <v>7</v>
      </c>
      <c r="D464" s="53" t="str">
        <f t="shared" si="59"/>
        <v>21303</v>
      </c>
      <c r="E464" s="55">
        <v>66</v>
      </c>
      <c r="F464" s="55">
        <v>0</v>
      </c>
      <c r="G464" s="55">
        <v>19</v>
      </c>
      <c r="H464" s="55">
        <v>0</v>
      </c>
      <c r="I464" s="56">
        <f>(G464-E464)/E464*100</f>
        <v>-71.2121212121212</v>
      </c>
      <c r="K464" s="3"/>
    </row>
    <row r="465" ht="14.95" customHeight="1" spans="1:11">
      <c r="A465" s="51">
        <v>2130322</v>
      </c>
      <c r="B465" s="51" t="s">
        <v>386</v>
      </c>
      <c r="C465" s="53">
        <f t="shared" si="60"/>
        <v>7</v>
      </c>
      <c r="D465" s="53" t="str">
        <f t="shared" si="59"/>
        <v>21303</v>
      </c>
      <c r="E465" s="55">
        <v>8</v>
      </c>
      <c r="F465" s="55">
        <v>0</v>
      </c>
      <c r="G465" s="55">
        <v>0</v>
      </c>
      <c r="H465" s="55">
        <v>0</v>
      </c>
      <c r="I465" s="56">
        <f>(G465-E465)/E465*100</f>
        <v>-100</v>
      </c>
      <c r="K465" s="3"/>
    </row>
    <row r="466" ht="14.95" customHeight="1" spans="1:11">
      <c r="A466" s="51">
        <v>2130333</v>
      </c>
      <c r="B466" s="51" t="s">
        <v>369</v>
      </c>
      <c r="C466" s="53">
        <f t="shared" si="60"/>
        <v>7</v>
      </c>
      <c r="D466" s="53" t="str">
        <f t="shared" si="59"/>
        <v>21303</v>
      </c>
      <c r="E466" s="55">
        <v>0</v>
      </c>
      <c r="F466" s="55">
        <v>0</v>
      </c>
      <c r="G466" s="55">
        <v>14</v>
      </c>
      <c r="H466" s="55">
        <v>0</v>
      </c>
      <c r="I466" s="55">
        <v>0</v>
      </c>
      <c r="K466" s="3"/>
    </row>
    <row r="467" ht="14.95" customHeight="1" spans="1:11">
      <c r="A467" s="51">
        <v>2130334</v>
      </c>
      <c r="B467" s="51" t="s">
        <v>387</v>
      </c>
      <c r="C467" s="53">
        <f t="shared" si="60"/>
        <v>7</v>
      </c>
      <c r="D467" s="53" t="str">
        <f t="shared" si="59"/>
        <v>21303</v>
      </c>
      <c r="E467" s="55">
        <v>20</v>
      </c>
      <c r="F467" s="55">
        <v>0</v>
      </c>
      <c r="G467" s="55">
        <v>17</v>
      </c>
      <c r="H467" s="55">
        <v>0</v>
      </c>
      <c r="I467" s="56">
        <f>(G467-E467)/E467*100</f>
        <v>-15</v>
      </c>
      <c r="K467" s="3"/>
    </row>
    <row r="468" ht="14.95" customHeight="1" spans="1:11">
      <c r="A468" s="51">
        <v>2130335</v>
      </c>
      <c r="B468" s="51" t="s">
        <v>388</v>
      </c>
      <c r="C468" s="53">
        <f t="shared" si="60"/>
        <v>7</v>
      </c>
      <c r="D468" s="53" t="str">
        <f t="shared" si="59"/>
        <v>21303</v>
      </c>
      <c r="E468" s="55">
        <v>107</v>
      </c>
      <c r="F468" s="55">
        <v>0</v>
      </c>
      <c r="G468" s="55">
        <v>32</v>
      </c>
      <c r="H468" s="55">
        <v>0</v>
      </c>
      <c r="I468" s="56">
        <f>(G468-E468)/E468*100</f>
        <v>-70.0934579439252</v>
      </c>
      <c r="K468" s="3"/>
    </row>
    <row r="469" ht="14.95" customHeight="1" spans="1:11">
      <c r="A469" s="51">
        <v>2130399</v>
      </c>
      <c r="B469" s="51" t="s">
        <v>389</v>
      </c>
      <c r="C469" s="53">
        <f t="shared" si="60"/>
        <v>7</v>
      </c>
      <c r="D469" s="53" t="str">
        <f t="shared" si="59"/>
        <v>21303</v>
      </c>
      <c r="E469" s="55">
        <v>193</v>
      </c>
      <c r="F469" s="55">
        <v>15202</v>
      </c>
      <c r="G469" s="55">
        <v>751</v>
      </c>
      <c r="H469" s="56">
        <f>G469/F469*100</f>
        <v>4.94013945533482</v>
      </c>
      <c r="I469" s="56">
        <f>(G469-E469)/E469*100</f>
        <v>289.119170984456</v>
      </c>
      <c r="K469" s="3"/>
    </row>
    <row r="470" ht="14.95" customHeight="1" spans="1:11">
      <c r="A470" s="51">
        <v>21305</v>
      </c>
      <c r="B470" s="52" t="s">
        <v>390</v>
      </c>
      <c r="C470" s="53">
        <f t="shared" si="60"/>
        <v>5</v>
      </c>
      <c r="D470" s="53" t="str">
        <f t="shared" si="59"/>
        <v/>
      </c>
      <c r="E470" s="62">
        <v>9986</v>
      </c>
      <c r="F470" s="62">
        <v>641</v>
      </c>
      <c r="G470" s="62">
        <v>11853</v>
      </c>
      <c r="H470" s="54">
        <f>G470/F470*100</f>
        <v>1849.14196567863</v>
      </c>
      <c r="I470" s="54">
        <f>(G470-E470)/E470*100</f>
        <v>18.6961746445023</v>
      </c>
      <c r="K470" s="3"/>
    </row>
    <row r="471" ht="14.95" customHeight="1" spans="1:11">
      <c r="A471" s="51">
        <v>2130501</v>
      </c>
      <c r="B471" s="51" t="s">
        <v>12</v>
      </c>
      <c r="C471" s="53">
        <f t="shared" si="60"/>
        <v>7</v>
      </c>
      <c r="D471" s="53" t="str">
        <f t="shared" si="59"/>
        <v>21305</v>
      </c>
      <c r="E471" s="55">
        <v>0</v>
      </c>
      <c r="F471" s="55">
        <v>0</v>
      </c>
      <c r="G471" s="55">
        <v>253</v>
      </c>
      <c r="H471" s="55">
        <v>0</v>
      </c>
      <c r="I471" s="55">
        <v>0</v>
      </c>
      <c r="K471" s="3"/>
    </row>
    <row r="472" ht="14.95" customHeight="1" spans="1:11">
      <c r="A472" s="51">
        <v>2130502</v>
      </c>
      <c r="B472" s="51" t="s">
        <v>13</v>
      </c>
      <c r="C472" s="53">
        <f t="shared" si="60"/>
        <v>7</v>
      </c>
      <c r="D472" s="53" t="str">
        <f t="shared" si="59"/>
        <v>21305</v>
      </c>
      <c r="E472" s="55">
        <v>327</v>
      </c>
      <c r="F472" s="55">
        <v>641</v>
      </c>
      <c r="G472" s="55">
        <v>65</v>
      </c>
      <c r="H472" s="56">
        <f>G472/F472*100</f>
        <v>10.1404056162246</v>
      </c>
      <c r="I472" s="56">
        <f t="shared" ref="I472:I477" si="63">(G472-E472)/E472*100</f>
        <v>-80.1223241590214</v>
      </c>
      <c r="K472" s="3"/>
    </row>
    <row r="473" ht="14.95" customHeight="1" spans="1:11">
      <c r="A473" s="51">
        <v>2130504</v>
      </c>
      <c r="B473" s="51" t="s">
        <v>391</v>
      </c>
      <c r="C473" s="53">
        <f t="shared" si="60"/>
        <v>7</v>
      </c>
      <c r="D473" s="53" t="str">
        <f t="shared" si="59"/>
        <v>21305</v>
      </c>
      <c r="E473" s="55">
        <v>1496</v>
      </c>
      <c r="F473" s="55">
        <v>0</v>
      </c>
      <c r="G473" s="55">
        <v>2880</v>
      </c>
      <c r="H473" s="55">
        <v>0</v>
      </c>
      <c r="I473" s="56">
        <f t="shared" si="63"/>
        <v>92.5133689839572</v>
      </c>
      <c r="K473" s="3"/>
    </row>
    <row r="474" ht="14.95" customHeight="1" spans="1:11">
      <c r="A474" s="51">
        <v>2130505</v>
      </c>
      <c r="B474" s="51" t="s">
        <v>392</v>
      </c>
      <c r="C474" s="53">
        <f t="shared" si="60"/>
        <v>7</v>
      </c>
      <c r="D474" s="53" t="str">
        <f t="shared" si="59"/>
        <v>21305</v>
      </c>
      <c r="E474" s="55">
        <v>280</v>
      </c>
      <c r="F474" s="55">
        <v>0</v>
      </c>
      <c r="G474" s="55">
        <v>924</v>
      </c>
      <c r="H474" s="55">
        <v>0</v>
      </c>
      <c r="I474" s="56">
        <f t="shared" si="63"/>
        <v>230</v>
      </c>
      <c r="K474" s="3"/>
    </row>
    <row r="475" ht="14.95" customHeight="1" spans="1:11">
      <c r="A475" s="51">
        <v>2130507</v>
      </c>
      <c r="B475" s="51" t="s">
        <v>393</v>
      </c>
      <c r="C475" s="53">
        <f t="shared" si="60"/>
        <v>7</v>
      </c>
      <c r="D475" s="53" t="str">
        <f t="shared" si="59"/>
        <v>21305</v>
      </c>
      <c r="E475" s="55">
        <v>257</v>
      </c>
      <c r="F475" s="55">
        <v>0</v>
      </c>
      <c r="G475" s="55">
        <v>171</v>
      </c>
      <c r="H475" s="55">
        <v>0</v>
      </c>
      <c r="I475" s="56">
        <f t="shared" si="63"/>
        <v>-33.4630350194552</v>
      </c>
      <c r="K475" s="3"/>
    </row>
    <row r="476" ht="14.95" customHeight="1" spans="1:11">
      <c r="A476" s="51">
        <v>2130599</v>
      </c>
      <c r="B476" s="51" t="s">
        <v>394</v>
      </c>
      <c r="C476" s="53">
        <f t="shared" si="60"/>
        <v>7</v>
      </c>
      <c r="D476" s="53" t="str">
        <f t="shared" si="59"/>
        <v>21305</v>
      </c>
      <c r="E476" s="55">
        <v>7626</v>
      </c>
      <c r="F476" s="55">
        <v>0</v>
      </c>
      <c r="G476" s="55">
        <v>7560</v>
      </c>
      <c r="H476" s="55">
        <v>0</v>
      </c>
      <c r="I476" s="56">
        <f t="shared" si="63"/>
        <v>-0.865460267505901</v>
      </c>
      <c r="K476" s="3"/>
    </row>
    <row r="477" ht="14.95" customHeight="1" spans="1:11">
      <c r="A477" s="51">
        <v>21307</v>
      </c>
      <c r="B477" s="52" t="s">
        <v>395</v>
      </c>
      <c r="C477" s="53">
        <f t="shared" si="60"/>
        <v>5</v>
      </c>
      <c r="D477" s="53" t="str">
        <f t="shared" si="59"/>
        <v/>
      </c>
      <c r="E477" s="62">
        <v>1514</v>
      </c>
      <c r="F477" s="62">
        <v>0</v>
      </c>
      <c r="G477" s="62">
        <v>2279</v>
      </c>
      <c r="H477" s="49">
        <v>0</v>
      </c>
      <c r="I477" s="54">
        <f t="shared" si="63"/>
        <v>50.5284015852048</v>
      </c>
      <c r="K477" s="3"/>
    </row>
    <row r="478" ht="14.95" customHeight="1" spans="1:11">
      <c r="A478" s="51">
        <v>2130701</v>
      </c>
      <c r="B478" s="51" t="s">
        <v>396</v>
      </c>
      <c r="C478" s="53">
        <f t="shared" si="60"/>
        <v>7</v>
      </c>
      <c r="D478" s="53" t="str">
        <f t="shared" si="59"/>
        <v>21307</v>
      </c>
      <c r="E478" s="55">
        <v>0</v>
      </c>
      <c r="F478" s="55">
        <v>0</v>
      </c>
      <c r="G478" s="55">
        <v>4</v>
      </c>
      <c r="H478" s="55">
        <v>0</v>
      </c>
      <c r="I478" s="55">
        <v>0</v>
      </c>
      <c r="K478" s="3"/>
    </row>
    <row r="479" ht="14.95" customHeight="1" spans="1:11">
      <c r="A479" s="51">
        <v>2130705</v>
      </c>
      <c r="B479" s="51" t="s">
        <v>397</v>
      </c>
      <c r="C479" s="53">
        <f t="shared" si="60"/>
        <v>7</v>
      </c>
      <c r="D479" s="53" t="str">
        <f t="shared" ref="D479:D489" si="64">IF(C479=5,"",MID(A479,1,5))</f>
        <v>21307</v>
      </c>
      <c r="E479" s="55">
        <v>1138</v>
      </c>
      <c r="F479" s="55">
        <v>0</v>
      </c>
      <c r="G479" s="55">
        <v>1840</v>
      </c>
      <c r="H479" s="55">
        <v>0</v>
      </c>
      <c r="I479" s="56">
        <f t="shared" ref="I479:I491" si="65">(G479-E479)/E479*100</f>
        <v>61.6871704745167</v>
      </c>
      <c r="K479" s="3"/>
    </row>
    <row r="480" ht="14.95" customHeight="1" spans="1:11">
      <c r="A480" s="51">
        <v>2130706</v>
      </c>
      <c r="B480" s="51" t="s">
        <v>398</v>
      </c>
      <c r="C480" s="53">
        <f t="shared" si="60"/>
        <v>7</v>
      </c>
      <c r="D480" s="53" t="str">
        <f t="shared" si="64"/>
        <v>21307</v>
      </c>
      <c r="E480" s="55">
        <v>35</v>
      </c>
      <c r="F480" s="55">
        <v>0</v>
      </c>
      <c r="G480" s="55">
        <v>0</v>
      </c>
      <c r="H480" s="55">
        <v>0</v>
      </c>
      <c r="I480" s="56">
        <f t="shared" si="65"/>
        <v>-100</v>
      </c>
      <c r="K480" s="3"/>
    </row>
    <row r="481" ht="14.95" customHeight="1" spans="1:11">
      <c r="A481" s="51">
        <v>2130799</v>
      </c>
      <c r="B481" s="51" t="s">
        <v>399</v>
      </c>
      <c r="C481" s="53">
        <f t="shared" si="60"/>
        <v>7</v>
      </c>
      <c r="D481" s="53" t="str">
        <f t="shared" si="64"/>
        <v>21307</v>
      </c>
      <c r="E481" s="55">
        <v>341</v>
      </c>
      <c r="F481" s="55">
        <v>0</v>
      </c>
      <c r="G481" s="55">
        <v>435</v>
      </c>
      <c r="H481" s="55">
        <v>0</v>
      </c>
      <c r="I481" s="56">
        <f t="shared" si="65"/>
        <v>27.5659824046921</v>
      </c>
      <c r="K481" s="3"/>
    </row>
    <row r="482" ht="14.95" customHeight="1" spans="1:11">
      <c r="A482" s="51">
        <v>21308</v>
      </c>
      <c r="B482" s="52" t="s">
        <v>400</v>
      </c>
      <c r="C482" s="53">
        <f t="shared" si="60"/>
        <v>5</v>
      </c>
      <c r="D482" s="53" t="str">
        <f t="shared" si="64"/>
        <v/>
      </c>
      <c r="E482" s="62">
        <v>2579</v>
      </c>
      <c r="F482" s="62">
        <v>140</v>
      </c>
      <c r="G482" s="62">
        <v>2919</v>
      </c>
      <c r="H482" s="54">
        <f>G482/F482*100</f>
        <v>2085</v>
      </c>
      <c r="I482" s="54">
        <f t="shared" si="65"/>
        <v>13.183404420318</v>
      </c>
      <c r="K482" s="3"/>
    </row>
    <row r="483" ht="14.95" customHeight="1" spans="1:11">
      <c r="A483" s="51">
        <v>2130803</v>
      </c>
      <c r="B483" s="51" t="s">
        <v>401</v>
      </c>
      <c r="C483" s="53">
        <f t="shared" si="60"/>
        <v>7</v>
      </c>
      <c r="D483" s="53" t="str">
        <f t="shared" si="64"/>
        <v>21308</v>
      </c>
      <c r="E483" s="55">
        <v>1469</v>
      </c>
      <c r="F483" s="55">
        <v>0</v>
      </c>
      <c r="G483" s="55">
        <v>1917</v>
      </c>
      <c r="H483" s="55">
        <v>0</v>
      </c>
      <c r="I483" s="56">
        <f t="shared" si="65"/>
        <v>30.496936691627</v>
      </c>
      <c r="K483" s="3"/>
    </row>
    <row r="484" ht="14.95" customHeight="1" spans="1:11">
      <c r="A484" s="51">
        <v>2130804</v>
      </c>
      <c r="B484" s="51" t="s">
        <v>402</v>
      </c>
      <c r="C484" s="53">
        <f t="shared" si="60"/>
        <v>7</v>
      </c>
      <c r="D484" s="53" t="str">
        <f t="shared" si="64"/>
        <v>21308</v>
      </c>
      <c r="E484" s="55">
        <v>1010</v>
      </c>
      <c r="F484" s="55">
        <v>90</v>
      </c>
      <c r="G484" s="55">
        <v>952</v>
      </c>
      <c r="H484" s="56">
        <f>G484/F484*100</f>
        <v>1057.77777777778</v>
      </c>
      <c r="I484" s="56">
        <f t="shared" si="65"/>
        <v>-5.74257425742574</v>
      </c>
      <c r="K484" s="3"/>
    </row>
    <row r="485" ht="14.95" customHeight="1" spans="1:11">
      <c r="A485" s="51">
        <v>2130805</v>
      </c>
      <c r="B485" s="51" t="s">
        <v>403</v>
      </c>
      <c r="C485" s="53">
        <f t="shared" si="60"/>
        <v>7</v>
      </c>
      <c r="D485" s="53" t="str">
        <f t="shared" si="64"/>
        <v>21308</v>
      </c>
      <c r="E485" s="55">
        <v>100</v>
      </c>
      <c r="F485" s="55">
        <v>50</v>
      </c>
      <c r="G485" s="55">
        <v>50</v>
      </c>
      <c r="H485" s="56">
        <f>G485/F485*100</f>
        <v>100</v>
      </c>
      <c r="I485" s="56">
        <f t="shared" si="65"/>
        <v>-50</v>
      </c>
      <c r="K485" s="3"/>
    </row>
    <row r="486" ht="14.95" customHeight="1" spans="1:11">
      <c r="A486" s="51">
        <v>21309</v>
      </c>
      <c r="B486" s="52" t="s">
        <v>404</v>
      </c>
      <c r="C486" s="53">
        <f t="shared" si="60"/>
        <v>5</v>
      </c>
      <c r="D486" s="53" t="str">
        <f t="shared" si="64"/>
        <v/>
      </c>
      <c r="E486" s="62">
        <v>312</v>
      </c>
      <c r="F486" s="62">
        <v>0</v>
      </c>
      <c r="G486" s="62">
        <v>208</v>
      </c>
      <c r="H486" s="49">
        <v>0</v>
      </c>
      <c r="I486" s="54">
        <f t="shared" si="65"/>
        <v>-33.3333333333333</v>
      </c>
      <c r="K486" s="3"/>
    </row>
    <row r="487" ht="14.95" customHeight="1" spans="1:11">
      <c r="A487" s="51">
        <v>2130999</v>
      </c>
      <c r="B487" s="51" t="s">
        <v>405</v>
      </c>
      <c r="C487" s="53">
        <f t="shared" si="60"/>
        <v>7</v>
      </c>
      <c r="D487" s="53" t="str">
        <f t="shared" si="64"/>
        <v>21309</v>
      </c>
      <c r="E487" s="55">
        <v>312</v>
      </c>
      <c r="F487" s="55">
        <v>0</v>
      </c>
      <c r="G487" s="55">
        <v>208</v>
      </c>
      <c r="H487" s="55">
        <v>0</v>
      </c>
      <c r="I487" s="56">
        <f t="shared" si="65"/>
        <v>-33.3333333333333</v>
      </c>
      <c r="K487" s="3"/>
    </row>
    <row r="488" ht="14.95" customHeight="1" spans="1:11">
      <c r="A488" s="51">
        <v>21399</v>
      </c>
      <c r="B488" s="52" t="s">
        <v>406</v>
      </c>
      <c r="C488" s="53">
        <f t="shared" si="60"/>
        <v>5</v>
      </c>
      <c r="D488" s="53" t="str">
        <f t="shared" si="64"/>
        <v/>
      </c>
      <c r="E488" s="62">
        <v>58</v>
      </c>
      <c r="F488" s="62">
        <v>0</v>
      </c>
      <c r="G488" s="62">
        <v>61</v>
      </c>
      <c r="H488" s="49">
        <v>0</v>
      </c>
      <c r="I488" s="54">
        <f t="shared" si="65"/>
        <v>5.17241379310345</v>
      </c>
      <c r="K488" s="3"/>
    </row>
    <row r="489" ht="14.95" customHeight="1" spans="1:11">
      <c r="A489" s="51">
        <v>2139999</v>
      </c>
      <c r="B489" s="51" t="s">
        <v>407</v>
      </c>
      <c r="C489" s="53">
        <f t="shared" si="60"/>
        <v>7</v>
      </c>
      <c r="D489" s="53" t="str">
        <f t="shared" si="64"/>
        <v>21399</v>
      </c>
      <c r="E489" s="55">
        <v>58</v>
      </c>
      <c r="F489" s="55">
        <v>0</v>
      </c>
      <c r="G489" s="55">
        <v>61</v>
      </c>
      <c r="H489" s="55">
        <v>0</v>
      </c>
      <c r="I489" s="56">
        <f t="shared" si="65"/>
        <v>5.17241379310345</v>
      </c>
      <c r="K489" s="3"/>
    </row>
    <row r="490" ht="14.95" customHeight="1" spans="1:11">
      <c r="A490" s="51">
        <v>214</v>
      </c>
      <c r="B490" s="52" t="s">
        <v>408</v>
      </c>
      <c r="C490" s="53">
        <f>LEN(A490)</f>
        <v>3</v>
      </c>
      <c r="D490" s="53"/>
      <c r="E490" s="62">
        <v>5268</v>
      </c>
      <c r="F490" s="62">
        <v>1065</v>
      </c>
      <c r="G490" s="62">
        <v>5556</v>
      </c>
      <c r="H490" s="54">
        <f>G490/F490*100</f>
        <v>521.69014084507</v>
      </c>
      <c r="I490" s="54">
        <f t="shared" si="65"/>
        <v>5.46697038724374</v>
      </c>
      <c r="K490" s="3"/>
    </row>
    <row r="491" ht="14.95" customHeight="1" spans="1:11">
      <c r="A491" s="51">
        <v>21401</v>
      </c>
      <c r="B491" s="52" t="s">
        <v>409</v>
      </c>
      <c r="C491" s="53">
        <f>LEN(A491)</f>
        <v>5</v>
      </c>
      <c r="D491" s="53" t="str">
        <f>IF(C491=5,"",MID(A491,1,5))</f>
        <v/>
      </c>
      <c r="E491" s="62">
        <v>4877</v>
      </c>
      <c r="F491" s="62">
        <v>1065</v>
      </c>
      <c r="G491" s="62">
        <v>5286</v>
      </c>
      <c r="H491" s="54">
        <f>G491/F491*100</f>
        <v>496.338028169014</v>
      </c>
      <c r="I491" s="54">
        <f t="shared" si="65"/>
        <v>8.38630305515686</v>
      </c>
      <c r="K491" s="3"/>
    </row>
    <row r="492" ht="14.95" customHeight="1" spans="1:11">
      <c r="A492" s="51">
        <v>2140101</v>
      </c>
      <c r="B492" s="51" t="s">
        <v>12</v>
      </c>
      <c r="C492" s="53">
        <f>LEN(A492)</f>
        <v>7</v>
      </c>
      <c r="D492" s="53" t="str">
        <f>IF(C492=5,"",MID(A492,1,5))</f>
        <v>21401</v>
      </c>
      <c r="E492" s="55">
        <v>0</v>
      </c>
      <c r="F492" s="55">
        <v>0</v>
      </c>
      <c r="G492" s="55">
        <v>730</v>
      </c>
      <c r="H492" s="55">
        <v>0</v>
      </c>
      <c r="I492" s="55">
        <v>0</v>
      </c>
      <c r="K492" s="3"/>
    </row>
    <row r="493" ht="14.95" customHeight="1" spans="1:11">
      <c r="A493" s="51">
        <v>2140102</v>
      </c>
      <c r="B493" s="51" t="s">
        <v>13</v>
      </c>
      <c r="C493" s="53">
        <f>LEN(A493)</f>
        <v>7</v>
      </c>
      <c r="D493" s="53" t="str">
        <f>IF(C493=5,"",MID(A493,1,5))</f>
        <v>21401</v>
      </c>
      <c r="E493" s="55">
        <v>1042</v>
      </c>
      <c r="F493" s="55">
        <v>1065</v>
      </c>
      <c r="G493" s="55">
        <v>260</v>
      </c>
      <c r="H493" s="56">
        <f>G493/F493*100</f>
        <v>24.4131455399061</v>
      </c>
      <c r="I493" s="56">
        <f>(G493-E493)/E493*100</f>
        <v>-75.0479846449136</v>
      </c>
      <c r="K493" s="3"/>
    </row>
    <row r="494" ht="14.95" customHeight="1" spans="1:11">
      <c r="A494" s="51">
        <v>2140104</v>
      </c>
      <c r="B494" s="51" t="s">
        <v>410</v>
      </c>
      <c r="C494" s="53">
        <f t="shared" ref="C494:C531" si="66">LEN(A494)</f>
        <v>7</v>
      </c>
      <c r="D494" s="53" t="str">
        <f t="shared" ref="D494:D504" si="67">IF(C494=5,"",MID(A494,1,5))</f>
        <v>21401</v>
      </c>
      <c r="E494" s="55">
        <v>2893</v>
      </c>
      <c r="F494" s="55">
        <v>0</v>
      </c>
      <c r="G494" s="55">
        <v>3406</v>
      </c>
      <c r="H494" s="55">
        <v>0</v>
      </c>
      <c r="I494" s="56">
        <f>(G494-E494)/E494*100</f>
        <v>17.732457656412</v>
      </c>
      <c r="K494" s="3"/>
    </row>
    <row r="495" ht="14.95" customHeight="1" spans="1:11">
      <c r="A495" s="51">
        <v>2140106</v>
      </c>
      <c r="B495" s="51" t="s">
        <v>411</v>
      </c>
      <c r="C495" s="53">
        <f t="shared" si="66"/>
        <v>7</v>
      </c>
      <c r="D495" s="53" t="str">
        <f t="shared" si="67"/>
        <v>21401</v>
      </c>
      <c r="E495" s="55">
        <v>707</v>
      </c>
      <c r="F495" s="55">
        <v>0</v>
      </c>
      <c r="G495" s="55">
        <v>281</v>
      </c>
      <c r="H495" s="55">
        <v>0</v>
      </c>
      <c r="I495" s="56">
        <f>(G495-E495)/E495*100</f>
        <v>-60.2545968882603</v>
      </c>
      <c r="K495" s="3"/>
    </row>
    <row r="496" ht="14.95" customHeight="1" spans="1:11">
      <c r="A496" s="51">
        <v>2140109</v>
      </c>
      <c r="B496" s="51" t="s">
        <v>412</v>
      </c>
      <c r="C496" s="53">
        <f t="shared" si="66"/>
        <v>7</v>
      </c>
      <c r="D496" s="53" t="str">
        <f t="shared" si="67"/>
        <v>21401</v>
      </c>
      <c r="E496" s="55">
        <v>0</v>
      </c>
      <c r="F496" s="55">
        <v>0</v>
      </c>
      <c r="G496" s="55">
        <v>167</v>
      </c>
      <c r="H496" s="55">
        <v>0</v>
      </c>
      <c r="I496" s="55">
        <v>0</v>
      </c>
      <c r="K496" s="3"/>
    </row>
    <row r="497" ht="14.95" customHeight="1" spans="1:11">
      <c r="A497" s="51">
        <v>2140110</v>
      </c>
      <c r="B497" s="51" t="s">
        <v>413</v>
      </c>
      <c r="C497" s="53">
        <f t="shared" si="66"/>
        <v>7</v>
      </c>
      <c r="D497" s="53" t="str">
        <f t="shared" si="67"/>
        <v>21401</v>
      </c>
      <c r="E497" s="55">
        <v>0</v>
      </c>
      <c r="F497" s="55">
        <v>0</v>
      </c>
      <c r="G497" s="55">
        <v>101</v>
      </c>
      <c r="H497" s="55">
        <v>0</v>
      </c>
      <c r="I497" s="55">
        <v>0</v>
      </c>
      <c r="K497" s="3"/>
    </row>
    <row r="498" ht="14.95" customHeight="1" spans="1:11">
      <c r="A498" s="51">
        <v>2140112</v>
      </c>
      <c r="B498" s="51" t="s">
        <v>414</v>
      </c>
      <c r="C498" s="53">
        <f t="shared" si="66"/>
        <v>7</v>
      </c>
      <c r="D498" s="53" t="str">
        <f t="shared" si="67"/>
        <v>21401</v>
      </c>
      <c r="E498" s="55">
        <v>225</v>
      </c>
      <c r="F498" s="55">
        <v>0</v>
      </c>
      <c r="G498" s="55">
        <v>0</v>
      </c>
      <c r="H498" s="55">
        <v>0</v>
      </c>
      <c r="I498" s="56">
        <f t="shared" ref="I498:I506" si="68">(G498-E498)/E498*100</f>
        <v>-100</v>
      </c>
      <c r="K498" s="3"/>
    </row>
    <row r="499" ht="14.95" customHeight="1" spans="1:11">
      <c r="A499" s="51">
        <v>2140114</v>
      </c>
      <c r="B499" s="51" t="s">
        <v>415</v>
      </c>
      <c r="C499" s="53">
        <f t="shared" si="66"/>
        <v>7</v>
      </c>
      <c r="D499" s="53" t="str">
        <f t="shared" si="67"/>
        <v>21401</v>
      </c>
      <c r="E499" s="55">
        <v>9</v>
      </c>
      <c r="F499" s="55">
        <v>0</v>
      </c>
      <c r="G499" s="55">
        <v>0</v>
      </c>
      <c r="H499" s="55">
        <v>0</v>
      </c>
      <c r="I499" s="56">
        <f t="shared" si="68"/>
        <v>-100</v>
      </c>
      <c r="K499" s="3"/>
    </row>
    <row r="500" ht="14.95" customHeight="1" spans="1:11">
      <c r="A500" s="51">
        <v>2140199</v>
      </c>
      <c r="B500" s="51" t="s">
        <v>416</v>
      </c>
      <c r="C500" s="53">
        <f t="shared" si="66"/>
        <v>7</v>
      </c>
      <c r="D500" s="53" t="str">
        <f t="shared" si="67"/>
        <v>21401</v>
      </c>
      <c r="E500" s="55">
        <v>1</v>
      </c>
      <c r="F500" s="55">
        <v>0</v>
      </c>
      <c r="G500" s="55">
        <v>341</v>
      </c>
      <c r="H500" s="55">
        <v>0</v>
      </c>
      <c r="I500" s="56">
        <f t="shared" si="68"/>
        <v>34000</v>
      </c>
      <c r="K500" s="3"/>
    </row>
    <row r="501" ht="14.95" customHeight="1" spans="1:11">
      <c r="A501" s="51">
        <v>21406</v>
      </c>
      <c r="B501" s="63" t="s">
        <v>417</v>
      </c>
      <c r="C501" s="53">
        <f t="shared" si="66"/>
        <v>5</v>
      </c>
      <c r="D501" s="53" t="str">
        <f t="shared" si="67"/>
        <v/>
      </c>
      <c r="E501" s="64">
        <v>94</v>
      </c>
      <c r="F501" s="49">
        <v>0</v>
      </c>
      <c r="G501" s="49">
        <v>0</v>
      </c>
      <c r="H501" s="49">
        <v>0</v>
      </c>
      <c r="I501" s="54">
        <f t="shared" si="68"/>
        <v>-100</v>
      </c>
      <c r="K501" s="3"/>
    </row>
    <row r="502" ht="14.95" customHeight="1" spans="1:11">
      <c r="A502" s="51">
        <v>2140602</v>
      </c>
      <c r="B502" s="57" t="s">
        <v>418</v>
      </c>
      <c r="C502" s="53">
        <f t="shared" si="66"/>
        <v>7</v>
      </c>
      <c r="D502" s="53" t="str">
        <f t="shared" si="67"/>
        <v>21406</v>
      </c>
      <c r="E502" s="55">
        <v>94</v>
      </c>
      <c r="F502" s="55">
        <v>0</v>
      </c>
      <c r="G502" s="55">
        <v>0</v>
      </c>
      <c r="H502" s="55">
        <v>0</v>
      </c>
      <c r="I502" s="56">
        <f t="shared" si="68"/>
        <v>-100</v>
      </c>
      <c r="K502" s="3"/>
    </row>
    <row r="503" ht="14.95" customHeight="1" spans="1:11">
      <c r="A503" s="51">
        <v>21499</v>
      </c>
      <c r="B503" s="52" t="s">
        <v>419</v>
      </c>
      <c r="C503" s="53">
        <f t="shared" si="66"/>
        <v>5</v>
      </c>
      <c r="D503" s="53" t="str">
        <f t="shared" si="67"/>
        <v/>
      </c>
      <c r="E503" s="62">
        <v>297</v>
      </c>
      <c r="F503" s="62">
        <v>0</v>
      </c>
      <c r="G503" s="62">
        <v>270</v>
      </c>
      <c r="H503" s="49">
        <v>0</v>
      </c>
      <c r="I503" s="54">
        <f t="shared" si="68"/>
        <v>-9.09090909090909</v>
      </c>
      <c r="K503" s="3"/>
    </row>
    <row r="504" ht="14.95" customHeight="1" spans="1:11">
      <c r="A504" s="51">
        <v>2149901</v>
      </c>
      <c r="B504" s="51" t="s">
        <v>420</v>
      </c>
      <c r="C504" s="53">
        <f t="shared" si="66"/>
        <v>7</v>
      </c>
      <c r="D504" s="53" t="str">
        <f t="shared" si="67"/>
        <v>21499</v>
      </c>
      <c r="E504" s="55">
        <v>297</v>
      </c>
      <c r="F504" s="55">
        <v>0</v>
      </c>
      <c r="G504" s="55">
        <v>270</v>
      </c>
      <c r="H504" s="55">
        <v>0</v>
      </c>
      <c r="I504" s="56">
        <f t="shared" si="68"/>
        <v>-9.09090909090909</v>
      </c>
      <c r="K504" s="3"/>
    </row>
    <row r="505" ht="14.95" customHeight="1" spans="1:11">
      <c r="A505" s="51">
        <v>215</v>
      </c>
      <c r="B505" s="52" t="s">
        <v>421</v>
      </c>
      <c r="C505" s="53">
        <f t="shared" si="66"/>
        <v>3</v>
      </c>
      <c r="D505" s="53"/>
      <c r="E505" s="62">
        <v>3681</v>
      </c>
      <c r="F505" s="62">
        <v>15828</v>
      </c>
      <c r="G505" s="62">
        <v>4498</v>
      </c>
      <c r="H505" s="54">
        <f>G505/F505*100</f>
        <v>28.4179934293657</v>
      </c>
      <c r="I505" s="54">
        <f t="shared" si="68"/>
        <v>22.1950556913882</v>
      </c>
      <c r="K505" s="3"/>
    </row>
    <row r="506" ht="14.95" customHeight="1" spans="1:11">
      <c r="A506" s="51">
        <v>21501</v>
      </c>
      <c r="B506" s="52" t="s">
        <v>422</v>
      </c>
      <c r="C506" s="53">
        <f t="shared" si="66"/>
        <v>5</v>
      </c>
      <c r="D506" s="53" t="str">
        <f t="shared" ref="D506:D523" si="69">IF(C506=5,"",MID(A506,1,5))</f>
        <v/>
      </c>
      <c r="E506" s="62">
        <v>653</v>
      </c>
      <c r="F506" s="62">
        <v>828</v>
      </c>
      <c r="G506" s="62">
        <v>282</v>
      </c>
      <c r="H506" s="54">
        <f>G506/F506*100</f>
        <v>34.0579710144928</v>
      </c>
      <c r="I506" s="54">
        <f t="shared" si="68"/>
        <v>-56.8147013782542</v>
      </c>
      <c r="K506" s="3"/>
    </row>
    <row r="507" ht="14.95" customHeight="1" spans="1:11">
      <c r="A507" s="51">
        <v>2150101</v>
      </c>
      <c r="B507" s="51" t="s">
        <v>12</v>
      </c>
      <c r="C507" s="53">
        <f t="shared" si="66"/>
        <v>7</v>
      </c>
      <c r="D507" s="53" t="str">
        <f t="shared" si="69"/>
        <v>21501</v>
      </c>
      <c r="E507" s="55">
        <v>0</v>
      </c>
      <c r="F507" s="55">
        <v>0</v>
      </c>
      <c r="G507" s="55">
        <v>81</v>
      </c>
      <c r="H507" s="55">
        <v>0</v>
      </c>
      <c r="I507" s="55">
        <v>0</v>
      </c>
      <c r="K507" s="3"/>
    </row>
    <row r="508" ht="14.95" customHeight="1" spans="1:11">
      <c r="A508" s="51">
        <v>2150102</v>
      </c>
      <c r="B508" s="51" t="s">
        <v>13</v>
      </c>
      <c r="C508" s="53">
        <f t="shared" si="66"/>
        <v>7</v>
      </c>
      <c r="D508" s="53" t="str">
        <f t="shared" si="69"/>
        <v>21501</v>
      </c>
      <c r="E508" s="55">
        <v>607</v>
      </c>
      <c r="F508" s="55">
        <v>828</v>
      </c>
      <c r="G508" s="55">
        <v>201</v>
      </c>
      <c r="H508" s="56">
        <f>G508/F508*100</f>
        <v>24.2753623188406</v>
      </c>
      <c r="I508" s="56">
        <f>(G508-E508)/E508*100</f>
        <v>-66.8863261943987</v>
      </c>
      <c r="K508" s="3"/>
    </row>
    <row r="509" ht="14.95" customHeight="1" spans="1:11">
      <c r="A509" s="51">
        <v>2150199</v>
      </c>
      <c r="B509" s="51" t="s">
        <v>423</v>
      </c>
      <c r="C509" s="53">
        <f t="shared" si="66"/>
        <v>7</v>
      </c>
      <c r="D509" s="53" t="str">
        <f t="shared" si="69"/>
        <v>21501</v>
      </c>
      <c r="E509" s="55">
        <v>46</v>
      </c>
      <c r="F509" s="55">
        <v>0</v>
      </c>
      <c r="G509" s="55">
        <v>0</v>
      </c>
      <c r="H509" s="55">
        <v>0</v>
      </c>
      <c r="I509" s="56">
        <f>(G509-E509)/E509*100</f>
        <v>-100</v>
      </c>
      <c r="K509" s="3"/>
    </row>
    <row r="510" ht="14.95" customHeight="1" spans="1:11">
      <c r="A510" s="51">
        <v>21502</v>
      </c>
      <c r="B510" s="52" t="s">
        <v>424</v>
      </c>
      <c r="C510" s="53">
        <f t="shared" si="66"/>
        <v>5</v>
      </c>
      <c r="D510" s="53" t="str">
        <f t="shared" si="69"/>
        <v/>
      </c>
      <c r="E510" s="62">
        <v>5</v>
      </c>
      <c r="F510" s="62">
        <v>0</v>
      </c>
      <c r="G510" s="62">
        <v>349</v>
      </c>
      <c r="H510" s="49">
        <v>0</v>
      </c>
      <c r="I510" s="54">
        <f>(G510-E510)/E510*100</f>
        <v>6880</v>
      </c>
      <c r="K510" s="3"/>
    </row>
    <row r="511" ht="14.95" customHeight="1" spans="1:11">
      <c r="A511" s="51">
        <v>2150214</v>
      </c>
      <c r="B511" s="51" t="s">
        <v>425</v>
      </c>
      <c r="C511" s="53">
        <f t="shared" si="66"/>
        <v>7</v>
      </c>
      <c r="D511" s="53" t="str">
        <f t="shared" si="69"/>
        <v>21502</v>
      </c>
      <c r="E511" s="55">
        <v>1</v>
      </c>
      <c r="F511" s="55">
        <v>0</v>
      </c>
      <c r="G511" s="55">
        <v>0</v>
      </c>
      <c r="H511" s="55">
        <v>0</v>
      </c>
      <c r="I511" s="56">
        <f>(G511-E511)/E511*100</f>
        <v>-100</v>
      </c>
      <c r="K511" s="3"/>
    </row>
    <row r="512" ht="14.95" customHeight="1" spans="1:11">
      <c r="A512" s="51">
        <v>2150215</v>
      </c>
      <c r="B512" s="51" t="s">
        <v>426</v>
      </c>
      <c r="C512" s="53">
        <f t="shared" si="66"/>
        <v>7</v>
      </c>
      <c r="D512" s="53" t="str">
        <f t="shared" si="69"/>
        <v>21502</v>
      </c>
      <c r="E512" s="55">
        <v>0</v>
      </c>
      <c r="F512" s="55">
        <v>0</v>
      </c>
      <c r="G512" s="55">
        <v>300</v>
      </c>
      <c r="H512" s="55">
        <v>0</v>
      </c>
      <c r="I512" s="55">
        <v>0</v>
      </c>
      <c r="K512" s="3"/>
    </row>
    <row r="513" ht="14.95" customHeight="1" spans="1:11">
      <c r="A513" s="51">
        <v>2150299</v>
      </c>
      <c r="B513" s="51" t="s">
        <v>427</v>
      </c>
      <c r="C513" s="53">
        <f t="shared" si="66"/>
        <v>7</v>
      </c>
      <c r="D513" s="53" t="str">
        <f t="shared" si="69"/>
        <v>21502</v>
      </c>
      <c r="E513" s="55">
        <v>4</v>
      </c>
      <c r="F513" s="55">
        <v>0</v>
      </c>
      <c r="G513" s="55">
        <v>49</v>
      </c>
      <c r="H513" s="55">
        <v>0</v>
      </c>
      <c r="I513" s="56">
        <f>(G513-E513)/E513*100</f>
        <v>1125</v>
      </c>
      <c r="K513" s="3"/>
    </row>
    <row r="514" ht="14.95" customHeight="1" spans="1:11">
      <c r="A514" s="51">
        <v>21505</v>
      </c>
      <c r="B514" s="52" t="s">
        <v>428</v>
      </c>
      <c r="C514" s="53">
        <f t="shared" si="66"/>
        <v>5</v>
      </c>
      <c r="D514" s="53" t="str">
        <f t="shared" si="69"/>
        <v/>
      </c>
      <c r="E514" s="62">
        <v>388</v>
      </c>
      <c r="F514" s="62">
        <v>0</v>
      </c>
      <c r="G514" s="62">
        <v>1394</v>
      </c>
      <c r="H514" s="49">
        <v>0</v>
      </c>
      <c r="I514" s="54">
        <f>(G514-E514)/E514*100</f>
        <v>259.278350515464</v>
      </c>
      <c r="K514" s="3"/>
    </row>
    <row r="515" ht="14.95" customHeight="1" spans="1:11">
      <c r="A515" s="51">
        <v>2150501</v>
      </c>
      <c r="B515" s="51" t="s">
        <v>12</v>
      </c>
      <c r="C515" s="53">
        <f t="shared" si="66"/>
        <v>7</v>
      </c>
      <c r="D515" s="53" t="str">
        <f t="shared" si="69"/>
        <v>21505</v>
      </c>
      <c r="E515" s="55">
        <v>0</v>
      </c>
      <c r="F515" s="55">
        <v>0</v>
      </c>
      <c r="G515" s="55">
        <v>468</v>
      </c>
      <c r="H515" s="55">
        <v>0</v>
      </c>
      <c r="I515" s="55">
        <v>0</v>
      </c>
      <c r="K515" s="3"/>
    </row>
    <row r="516" ht="14.95" customHeight="1" spans="1:11">
      <c r="A516" s="51">
        <v>2150502</v>
      </c>
      <c r="B516" s="51" t="s">
        <v>13</v>
      </c>
      <c r="C516" s="53">
        <f t="shared" si="66"/>
        <v>7</v>
      </c>
      <c r="D516" s="53" t="str">
        <f t="shared" si="69"/>
        <v>21505</v>
      </c>
      <c r="E516" s="55">
        <v>115</v>
      </c>
      <c r="F516" s="55">
        <v>0</v>
      </c>
      <c r="G516" s="55">
        <v>10</v>
      </c>
      <c r="H516" s="55">
        <v>0</v>
      </c>
      <c r="I516" s="56">
        <f>(G516-E516)/E516*100</f>
        <v>-91.304347826087</v>
      </c>
      <c r="K516" s="3"/>
    </row>
    <row r="517" ht="14.95" customHeight="1" spans="1:11">
      <c r="A517" s="51">
        <v>2150517</v>
      </c>
      <c r="B517" s="51" t="s">
        <v>429</v>
      </c>
      <c r="C517" s="53">
        <f t="shared" si="66"/>
        <v>7</v>
      </c>
      <c r="D517" s="53" t="str">
        <f t="shared" si="69"/>
        <v>21505</v>
      </c>
      <c r="E517" s="55">
        <v>234</v>
      </c>
      <c r="F517" s="55">
        <v>0</v>
      </c>
      <c r="G517" s="55">
        <v>916</v>
      </c>
      <c r="H517" s="55">
        <v>0</v>
      </c>
      <c r="I517" s="56">
        <f>(G517-E517)/E517*100</f>
        <v>291.452991452991</v>
      </c>
      <c r="K517" s="3"/>
    </row>
    <row r="518" ht="14.95" customHeight="1" spans="1:11">
      <c r="A518" s="51">
        <v>2150599</v>
      </c>
      <c r="B518" s="51" t="s">
        <v>430</v>
      </c>
      <c r="C518" s="53">
        <f t="shared" si="66"/>
        <v>7</v>
      </c>
      <c r="D518" s="53" t="str">
        <f t="shared" si="69"/>
        <v>21505</v>
      </c>
      <c r="E518" s="55">
        <v>39</v>
      </c>
      <c r="F518" s="55">
        <v>0</v>
      </c>
      <c r="G518" s="55">
        <v>0</v>
      </c>
      <c r="H518" s="55">
        <v>0</v>
      </c>
      <c r="I518" s="56">
        <f>(G518-E518)/E518*100</f>
        <v>-100</v>
      </c>
      <c r="K518" s="3"/>
    </row>
    <row r="519" ht="14.95" customHeight="1" spans="1:11">
      <c r="A519" s="51">
        <v>21508</v>
      </c>
      <c r="B519" s="52" t="s">
        <v>431</v>
      </c>
      <c r="C519" s="53">
        <f t="shared" si="66"/>
        <v>5</v>
      </c>
      <c r="D519" s="53" t="str">
        <f t="shared" si="69"/>
        <v/>
      </c>
      <c r="E519" s="62">
        <v>2631</v>
      </c>
      <c r="F519" s="62">
        <v>15000</v>
      </c>
      <c r="G519" s="62">
        <v>1873</v>
      </c>
      <c r="H519" s="54">
        <f>G519/F519*100</f>
        <v>12.4866666666667</v>
      </c>
      <c r="I519" s="54">
        <f>(G519-E519)/E519*100</f>
        <v>-28.8103382744204</v>
      </c>
      <c r="K519" s="3"/>
    </row>
    <row r="520" ht="14.95" customHeight="1" spans="1:11">
      <c r="A520" s="51">
        <v>2150805</v>
      </c>
      <c r="B520" s="51" t="s">
        <v>432</v>
      </c>
      <c r="C520" s="53">
        <f t="shared" si="66"/>
        <v>7</v>
      </c>
      <c r="D520" s="53" t="str">
        <f t="shared" si="69"/>
        <v>21508</v>
      </c>
      <c r="E520" s="55">
        <v>2631</v>
      </c>
      <c r="F520" s="55">
        <v>0</v>
      </c>
      <c r="G520" s="55">
        <v>1655</v>
      </c>
      <c r="H520" s="55">
        <v>0</v>
      </c>
      <c r="I520" s="56">
        <f>(G520-E520)/E520*100</f>
        <v>-37.0961611554542</v>
      </c>
      <c r="K520" s="3"/>
    </row>
    <row r="521" ht="14.95" customHeight="1" spans="1:11">
      <c r="A521" s="51">
        <v>2150899</v>
      </c>
      <c r="B521" s="51" t="s">
        <v>433</v>
      </c>
      <c r="C521" s="53">
        <f t="shared" si="66"/>
        <v>7</v>
      </c>
      <c r="D521" s="53" t="str">
        <f t="shared" si="69"/>
        <v>21508</v>
      </c>
      <c r="E521" s="55">
        <v>0</v>
      </c>
      <c r="F521" s="55">
        <v>15000</v>
      </c>
      <c r="G521" s="55">
        <v>218</v>
      </c>
      <c r="H521" s="56">
        <f>G521/F521*100</f>
        <v>1.45333333333333</v>
      </c>
      <c r="I521" s="55">
        <v>0</v>
      </c>
      <c r="K521" s="3"/>
    </row>
    <row r="522" ht="14.95" customHeight="1" spans="1:11">
      <c r="A522" s="51">
        <v>21599</v>
      </c>
      <c r="B522" s="52" t="s">
        <v>434</v>
      </c>
      <c r="C522" s="53">
        <f t="shared" si="66"/>
        <v>5</v>
      </c>
      <c r="D522" s="53" t="str">
        <f t="shared" si="69"/>
        <v/>
      </c>
      <c r="E522" s="62">
        <v>4</v>
      </c>
      <c r="F522" s="62">
        <v>0</v>
      </c>
      <c r="G522" s="62">
        <v>600</v>
      </c>
      <c r="H522" s="49">
        <v>0</v>
      </c>
      <c r="I522" s="54">
        <f>(G522-E522)/E522*100</f>
        <v>14900</v>
      </c>
      <c r="K522" s="3"/>
    </row>
    <row r="523" ht="14.95" customHeight="1" spans="1:11">
      <c r="A523" s="51">
        <v>2159999</v>
      </c>
      <c r="B523" s="51" t="s">
        <v>435</v>
      </c>
      <c r="C523" s="53">
        <f t="shared" si="66"/>
        <v>7</v>
      </c>
      <c r="D523" s="53" t="str">
        <f t="shared" si="69"/>
        <v>21599</v>
      </c>
      <c r="E523" s="55">
        <v>4</v>
      </c>
      <c r="F523" s="55">
        <v>0</v>
      </c>
      <c r="G523" s="55">
        <v>600</v>
      </c>
      <c r="H523" s="55">
        <v>0</v>
      </c>
      <c r="I523" s="56">
        <f>(G523-E523)/E523*100</f>
        <v>14900</v>
      </c>
      <c r="K523" s="3"/>
    </row>
    <row r="524" ht="14.95" customHeight="1" spans="1:11">
      <c r="A524" s="51">
        <v>216</v>
      </c>
      <c r="B524" s="52" t="s">
        <v>436</v>
      </c>
      <c r="C524" s="53">
        <f t="shared" si="66"/>
        <v>3</v>
      </c>
      <c r="D524" s="53"/>
      <c r="E524" s="62">
        <v>2033</v>
      </c>
      <c r="F524" s="62">
        <v>148</v>
      </c>
      <c r="G524" s="62">
        <v>1789</v>
      </c>
      <c r="H524" s="54">
        <f>G524/F524*100</f>
        <v>1208.78378378378</v>
      </c>
      <c r="I524" s="54">
        <f>(G524-E524)/E524*100</f>
        <v>-12.0019675356616</v>
      </c>
      <c r="K524" s="3"/>
    </row>
    <row r="525" ht="14.95" customHeight="1" spans="1:11">
      <c r="A525" s="51">
        <v>21602</v>
      </c>
      <c r="B525" s="52" t="s">
        <v>437</v>
      </c>
      <c r="C525" s="53">
        <f t="shared" si="66"/>
        <v>5</v>
      </c>
      <c r="D525" s="53" t="str">
        <f t="shared" ref="D525:D535" si="70">IF(C525=5,"",MID(A525,1,5))</f>
        <v/>
      </c>
      <c r="E525" s="62">
        <v>1096</v>
      </c>
      <c r="F525" s="62">
        <v>148</v>
      </c>
      <c r="G525" s="62">
        <v>357</v>
      </c>
      <c r="H525" s="54">
        <f>G525/F525*100</f>
        <v>241.216216216216</v>
      </c>
      <c r="I525" s="54">
        <f>(G525-E525)/E525*100</f>
        <v>-67.4270072992701</v>
      </c>
      <c r="K525" s="3"/>
    </row>
    <row r="526" ht="14.95" customHeight="1" spans="1:11">
      <c r="A526" s="51">
        <v>2160201</v>
      </c>
      <c r="B526" s="51" t="s">
        <v>12</v>
      </c>
      <c r="C526" s="53">
        <f t="shared" si="66"/>
        <v>7</v>
      </c>
      <c r="D526" s="53" t="str">
        <f t="shared" si="70"/>
        <v>21602</v>
      </c>
      <c r="E526" s="55">
        <v>0</v>
      </c>
      <c r="F526" s="55">
        <v>0</v>
      </c>
      <c r="G526" s="55">
        <v>70</v>
      </c>
      <c r="H526" s="55">
        <v>0</v>
      </c>
      <c r="I526" s="55">
        <v>0</v>
      </c>
      <c r="K526" s="3"/>
    </row>
    <row r="527" ht="14.95" customHeight="1" spans="1:11">
      <c r="A527" s="51">
        <v>2160202</v>
      </c>
      <c r="B527" s="51" t="s">
        <v>13</v>
      </c>
      <c r="C527" s="53">
        <f t="shared" si="66"/>
        <v>7</v>
      </c>
      <c r="D527" s="53" t="str">
        <f t="shared" si="70"/>
        <v>21602</v>
      </c>
      <c r="E527" s="55">
        <v>127</v>
      </c>
      <c r="F527" s="55">
        <v>148</v>
      </c>
      <c r="G527" s="55">
        <v>115</v>
      </c>
      <c r="H527" s="56">
        <f>G527/F527*100</f>
        <v>77.7027027027027</v>
      </c>
      <c r="I527" s="56">
        <f>(G527-E527)/E527*100</f>
        <v>-9.44881889763779</v>
      </c>
      <c r="K527" s="3"/>
    </row>
    <row r="528" ht="14.95" customHeight="1" spans="1:11">
      <c r="A528" s="51">
        <v>2160218</v>
      </c>
      <c r="B528" s="51" t="s">
        <v>438</v>
      </c>
      <c r="C528" s="53">
        <f t="shared" si="66"/>
        <v>7</v>
      </c>
      <c r="D528" s="53" t="str">
        <f t="shared" si="70"/>
        <v>21602</v>
      </c>
      <c r="E528" s="55">
        <v>11</v>
      </c>
      <c r="F528" s="55">
        <v>0</v>
      </c>
      <c r="G528" s="55">
        <v>0</v>
      </c>
      <c r="H528" s="55">
        <v>0</v>
      </c>
      <c r="I528" s="56">
        <f>(G528-E528)/E528*100</f>
        <v>-100</v>
      </c>
      <c r="K528" s="3"/>
    </row>
    <row r="529" ht="14.95" customHeight="1" spans="1:11">
      <c r="A529" s="51">
        <v>2160299</v>
      </c>
      <c r="B529" s="51" t="s">
        <v>439</v>
      </c>
      <c r="C529" s="53">
        <f t="shared" si="66"/>
        <v>7</v>
      </c>
      <c r="D529" s="53" t="str">
        <f t="shared" si="70"/>
        <v>21602</v>
      </c>
      <c r="E529" s="55">
        <v>958</v>
      </c>
      <c r="F529" s="55">
        <v>0</v>
      </c>
      <c r="G529" s="55">
        <v>172</v>
      </c>
      <c r="H529" s="55">
        <v>0</v>
      </c>
      <c r="I529" s="56">
        <f>(G529-E529)/E529*100</f>
        <v>-82.0459290187891</v>
      </c>
      <c r="K529" s="3"/>
    </row>
    <row r="530" ht="14.95" customHeight="1" spans="1:11">
      <c r="A530" s="51">
        <v>21606</v>
      </c>
      <c r="B530" s="52" t="s">
        <v>440</v>
      </c>
      <c r="C530" s="53">
        <f t="shared" si="66"/>
        <v>5</v>
      </c>
      <c r="D530" s="53" t="str">
        <f t="shared" si="70"/>
        <v/>
      </c>
      <c r="E530" s="62">
        <v>530</v>
      </c>
      <c r="F530" s="62">
        <v>0</v>
      </c>
      <c r="G530" s="62">
        <v>691</v>
      </c>
      <c r="H530" s="49">
        <v>0</v>
      </c>
      <c r="I530" s="54">
        <f>(G530-E530)/E530*100</f>
        <v>30.377358490566</v>
      </c>
      <c r="K530" s="3"/>
    </row>
    <row r="531" ht="14.95" customHeight="1" spans="1:11">
      <c r="A531" s="51">
        <v>2160601</v>
      </c>
      <c r="B531" s="51" t="s">
        <v>12</v>
      </c>
      <c r="C531" s="53">
        <f t="shared" si="66"/>
        <v>7</v>
      </c>
      <c r="D531" s="53" t="str">
        <f t="shared" si="70"/>
        <v>21606</v>
      </c>
      <c r="E531" s="55">
        <v>0</v>
      </c>
      <c r="F531" s="55">
        <v>0</v>
      </c>
      <c r="G531" s="55">
        <v>38</v>
      </c>
      <c r="H531" s="55">
        <v>0</v>
      </c>
      <c r="I531" s="55">
        <v>0</v>
      </c>
      <c r="K531" s="3"/>
    </row>
    <row r="532" ht="14.95" customHeight="1" spans="1:11">
      <c r="A532" s="51">
        <v>2160699</v>
      </c>
      <c r="B532" s="51" t="s">
        <v>441</v>
      </c>
      <c r="C532" s="53">
        <f t="shared" ref="C532:C590" si="71">LEN(A532)</f>
        <v>7</v>
      </c>
      <c r="D532" s="53" t="str">
        <f t="shared" si="70"/>
        <v>21606</v>
      </c>
      <c r="E532" s="55">
        <v>530</v>
      </c>
      <c r="F532" s="55">
        <v>0</v>
      </c>
      <c r="G532" s="55">
        <v>653</v>
      </c>
      <c r="H532" s="55">
        <v>0</v>
      </c>
      <c r="I532" s="56">
        <f>(G532-E532)/E532*100</f>
        <v>23.2075471698113</v>
      </c>
      <c r="K532" s="3"/>
    </row>
    <row r="533" ht="14.95" customHeight="1" spans="1:11">
      <c r="A533" s="51">
        <v>21699</v>
      </c>
      <c r="B533" s="52" t="s">
        <v>442</v>
      </c>
      <c r="C533" s="53">
        <f t="shared" si="71"/>
        <v>5</v>
      </c>
      <c r="D533" s="53" t="str">
        <f t="shared" si="70"/>
        <v/>
      </c>
      <c r="E533" s="62">
        <v>407</v>
      </c>
      <c r="F533" s="62">
        <v>0</v>
      </c>
      <c r="G533" s="62">
        <v>741</v>
      </c>
      <c r="H533" s="49">
        <v>0</v>
      </c>
      <c r="I533" s="54">
        <f>(G533-E533)/E533*100</f>
        <v>82.0638820638821</v>
      </c>
      <c r="K533" s="3"/>
    </row>
    <row r="534" ht="14.95" customHeight="1" spans="1:11">
      <c r="A534" s="51">
        <v>2169901</v>
      </c>
      <c r="B534" s="51" t="s">
        <v>443</v>
      </c>
      <c r="C534" s="53">
        <f t="shared" si="71"/>
        <v>7</v>
      </c>
      <c r="D534" s="53" t="str">
        <f t="shared" si="70"/>
        <v>21699</v>
      </c>
      <c r="E534" s="55">
        <v>0</v>
      </c>
      <c r="F534" s="55">
        <v>0</v>
      </c>
      <c r="G534" s="55">
        <v>286</v>
      </c>
      <c r="H534" s="55">
        <v>0</v>
      </c>
      <c r="I534" s="55">
        <v>0</v>
      </c>
      <c r="K534" s="3"/>
    </row>
    <row r="535" ht="14.95" customHeight="1" spans="1:11">
      <c r="A535" s="51">
        <v>2169999</v>
      </c>
      <c r="B535" s="51" t="s">
        <v>444</v>
      </c>
      <c r="C535" s="53">
        <f t="shared" si="71"/>
        <v>7</v>
      </c>
      <c r="D535" s="53" t="str">
        <f t="shared" si="70"/>
        <v>21699</v>
      </c>
      <c r="E535" s="55">
        <v>407</v>
      </c>
      <c r="F535" s="55">
        <v>0</v>
      </c>
      <c r="G535" s="55">
        <v>455</v>
      </c>
      <c r="H535" s="55">
        <v>0</v>
      </c>
      <c r="I535" s="56">
        <f>(G535-E535)/E535*100</f>
        <v>11.7936117936118</v>
      </c>
      <c r="K535" s="3"/>
    </row>
    <row r="536" ht="14.95" customHeight="1" spans="1:11">
      <c r="A536" s="51">
        <v>217</v>
      </c>
      <c r="B536" s="52" t="s">
        <v>445</v>
      </c>
      <c r="C536" s="53">
        <f t="shared" si="71"/>
        <v>3</v>
      </c>
      <c r="D536" s="53"/>
      <c r="E536" s="62">
        <v>509</v>
      </c>
      <c r="F536" s="62">
        <v>427</v>
      </c>
      <c r="G536" s="62">
        <v>290</v>
      </c>
      <c r="H536" s="54">
        <f>G536/F536*100</f>
        <v>67.9156908665105</v>
      </c>
      <c r="I536" s="54">
        <f>(G536-E536)/E536*100</f>
        <v>-43.0255402750491</v>
      </c>
      <c r="K536" s="3"/>
    </row>
    <row r="537" ht="14.95" customHeight="1" spans="1:11">
      <c r="A537" s="51">
        <v>21701</v>
      </c>
      <c r="B537" s="52" t="s">
        <v>446</v>
      </c>
      <c r="C537" s="53">
        <f t="shared" si="71"/>
        <v>5</v>
      </c>
      <c r="D537" s="53" t="str">
        <f>IF(C537=5,"",MID(A537,1,5))</f>
        <v/>
      </c>
      <c r="E537" s="62">
        <v>509</v>
      </c>
      <c r="F537" s="62">
        <v>427</v>
      </c>
      <c r="G537" s="62">
        <v>290</v>
      </c>
      <c r="H537" s="54">
        <f>G537/F537*100</f>
        <v>67.9156908665105</v>
      </c>
      <c r="I537" s="54">
        <f>(G537-E537)/E537*100</f>
        <v>-43.0255402750491</v>
      </c>
      <c r="K537" s="3"/>
    </row>
    <row r="538" ht="14.95" customHeight="1" spans="1:11">
      <c r="A538" s="51">
        <v>2170102</v>
      </c>
      <c r="B538" s="51" t="s">
        <v>13</v>
      </c>
      <c r="C538" s="53">
        <f t="shared" si="71"/>
        <v>7</v>
      </c>
      <c r="D538" s="53" t="str">
        <f>IF(C538=5,"",MID(A538,1,5))</f>
        <v>21701</v>
      </c>
      <c r="E538" s="55">
        <v>346</v>
      </c>
      <c r="F538" s="55">
        <v>427</v>
      </c>
      <c r="G538" s="55">
        <v>32</v>
      </c>
      <c r="H538" s="56">
        <f>G538/F538*100</f>
        <v>7.49414519906323</v>
      </c>
      <c r="I538" s="56">
        <f>(G538-E538)/E538*100</f>
        <v>-90.7514450867052</v>
      </c>
      <c r="K538" s="3"/>
    </row>
    <row r="539" ht="14.95" customHeight="1" spans="1:11">
      <c r="A539" s="51">
        <v>2170150</v>
      </c>
      <c r="B539" s="51" t="s">
        <v>33</v>
      </c>
      <c r="C539" s="53">
        <f t="shared" si="71"/>
        <v>7</v>
      </c>
      <c r="D539" s="53" t="str">
        <f>IF(C539=5,"",MID(A539,1,5))</f>
        <v>21701</v>
      </c>
      <c r="E539" s="55">
        <v>0</v>
      </c>
      <c r="F539" s="55">
        <v>0</v>
      </c>
      <c r="G539" s="55">
        <v>223</v>
      </c>
      <c r="H539" s="55">
        <v>0</v>
      </c>
      <c r="I539" s="55">
        <v>0</v>
      </c>
      <c r="K539" s="3"/>
    </row>
    <row r="540" ht="14.95" customHeight="1" spans="1:11">
      <c r="A540" s="51">
        <v>2170199</v>
      </c>
      <c r="B540" s="51" t="s">
        <v>447</v>
      </c>
      <c r="C540" s="53">
        <f t="shared" si="71"/>
        <v>7</v>
      </c>
      <c r="D540" s="53" t="str">
        <f>IF(C540=5,"",MID(A540,1,5))</f>
        <v>21701</v>
      </c>
      <c r="E540" s="55">
        <v>163</v>
      </c>
      <c r="F540" s="55">
        <v>0</v>
      </c>
      <c r="G540" s="55">
        <v>35</v>
      </c>
      <c r="H540" s="55">
        <v>0</v>
      </c>
      <c r="I540" s="56">
        <f>(G540-E540)/E540*100</f>
        <v>-78.5276073619632</v>
      </c>
      <c r="K540" s="3"/>
    </row>
    <row r="541" ht="14.95" customHeight="1" spans="1:11">
      <c r="A541" s="51">
        <v>220</v>
      </c>
      <c r="B541" s="52" t="s">
        <v>448</v>
      </c>
      <c r="C541" s="53">
        <f t="shared" si="71"/>
        <v>3</v>
      </c>
      <c r="D541" s="53"/>
      <c r="E541" s="62">
        <v>4364</v>
      </c>
      <c r="F541" s="62">
        <v>3515</v>
      </c>
      <c r="G541" s="62">
        <v>4382</v>
      </c>
      <c r="H541" s="54">
        <f>G541/F541*100</f>
        <v>124.665718349929</v>
      </c>
      <c r="I541" s="54">
        <f>(G541-E541)/E541*100</f>
        <v>0.412465627864345</v>
      </c>
      <c r="K541" s="3"/>
    </row>
    <row r="542" ht="14.95" customHeight="1" spans="1:11">
      <c r="A542" s="51">
        <v>22001</v>
      </c>
      <c r="B542" s="52" t="s">
        <v>449</v>
      </c>
      <c r="C542" s="53">
        <f t="shared" si="71"/>
        <v>5</v>
      </c>
      <c r="D542" s="53" t="str">
        <f t="shared" ref="D542:D554" si="72">IF(C542=5,"",MID(A542,1,5))</f>
        <v/>
      </c>
      <c r="E542" s="62">
        <v>4098</v>
      </c>
      <c r="F542" s="62">
        <v>3276</v>
      </c>
      <c r="G542" s="62">
        <v>4256</v>
      </c>
      <c r="H542" s="54">
        <f>G542/F542*100</f>
        <v>129.91452991453</v>
      </c>
      <c r="I542" s="54">
        <f>(G542-E542)/E542*100</f>
        <v>3.8555392874573</v>
      </c>
      <c r="K542" s="3"/>
    </row>
    <row r="543" ht="14.95" customHeight="1" spans="1:11">
      <c r="A543" s="51">
        <v>2200101</v>
      </c>
      <c r="B543" s="51" t="s">
        <v>12</v>
      </c>
      <c r="C543" s="53">
        <f t="shared" si="71"/>
        <v>7</v>
      </c>
      <c r="D543" s="53" t="str">
        <f t="shared" si="72"/>
        <v>22001</v>
      </c>
      <c r="E543" s="55">
        <v>0</v>
      </c>
      <c r="F543" s="55">
        <v>0</v>
      </c>
      <c r="G543" s="55">
        <v>1655</v>
      </c>
      <c r="H543" s="55">
        <v>0</v>
      </c>
      <c r="I543" s="55">
        <v>0</v>
      </c>
      <c r="K543" s="3"/>
    </row>
    <row r="544" ht="14.95" customHeight="1" spans="1:11">
      <c r="A544" s="51">
        <v>2200102</v>
      </c>
      <c r="B544" s="51" t="s">
        <v>13</v>
      </c>
      <c r="C544" s="53">
        <f t="shared" si="71"/>
        <v>7</v>
      </c>
      <c r="D544" s="53" t="str">
        <f t="shared" si="72"/>
        <v>22001</v>
      </c>
      <c r="E544" s="55">
        <v>2564</v>
      </c>
      <c r="F544" s="55">
        <v>3276</v>
      </c>
      <c r="G544" s="55">
        <v>1201</v>
      </c>
      <c r="H544" s="56">
        <f>G544/F544*100</f>
        <v>36.6605616605617</v>
      </c>
      <c r="I544" s="56">
        <f t="shared" ref="I544:I551" si="73">(G544-E544)/E544*100</f>
        <v>-53.1591263650546</v>
      </c>
      <c r="K544" s="3"/>
    </row>
    <row r="545" ht="14.95" customHeight="1" spans="1:11">
      <c r="A545" s="51">
        <v>2200104</v>
      </c>
      <c r="B545" s="51" t="s">
        <v>450</v>
      </c>
      <c r="C545" s="53">
        <f t="shared" si="71"/>
        <v>7</v>
      </c>
      <c r="D545" s="53" t="str">
        <f t="shared" si="72"/>
        <v>22001</v>
      </c>
      <c r="E545" s="55">
        <v>376</v>
      </c>
      <c r="F545" s="55">
        <v>0</v>
      </c>
      <c r="G545" s="55">
        <v>430</v>
      </c>
      <c r="H545" s="55">
        <v>0</v>
      </c>
      <c r="I545" s="56">
        <f t="shared" si="73"/>
        <v>14.3617021276596</v>
      </c>
      <c r="K545" s="3"/>
    </row>
    <row r="546" ht="14.95" customHeight="1" spans="1:11">
      <c r="A546" s="51">
        <v>2200106</v>
      </c>
      <c r="B546" s="51" t="s">
        <v>451</v>
      </c>
      <c r="C546" s="53">
        <f t="shared" si="71"/>
        <v>7</v>
      </c>
      <c r="D546" s="53" t="str">
        <f t="shared" si="72"/>
        <v>22001</v>
      </c>
      <c r="E546" s="55">
        <v>130</v>
      </c>
      <c r="F546" s="55">
        <v>0</v>
      </c>
      <c r="G546" s="55">
        <v>48</v>
      </c>
      <c r="H546" s="55">
        <v>0</v>
      </c>
      <c r="I546" s="56">
        <f t="shared" si="73"/>
        <v>-63.0769230769231</v>
      </c>
      <c r="K546" s="3"/>
    </row>
    <row r="547" ht="14.95" customHeight="1" spans="1:11">
      <c r="A547" s="51">
        <v>2200109</v>
      </c>
      <c r="B547" s="51" t="s">
        <v>452</v>
      </c>
      <c r="C547" s="53">
        <f t="shared" si="71"/>
        <v>7</v>
      </c>
      <c r="D547" s="53" t="str">
        <f t="shared" si="72"/>
        <v>22001</v>
      </c>
      <c r="E547" s="55">
        <v>693</v>
      </c>
      <c r="F547" s="55">
        <v>0</v>
      </c>
      <c r="G547" s="55">
        <v>185</v>
      </c>
      <c r="H547" s="55">
        <v>0</v>
      </c>
      <c r="I547" s="56">
        <f t="shared" si="73"/>
        <v>-73.3044733044733</v>
      </c>
      <c r="K547" s="3"/>
    </row>
    <row r="548" ht="14.95" customHeight="1" spans="1:11">
      <c r="A548" s="51">
        <v>2200112</v>
      </c>
      <c r="B548" s="51" t="s">
        <v>453</v>
      </c>
      <c r="C548" s="53">
        <f t="shared" si="71"/>
        <v>7</v>
      </c>
      <c r="D548" s="53" t="str">
        <f t="shared" si="72"/>
        <v>22001</v>
      </c>
      <c r="E548" s="55">
        <v>63</v>
      </c>
      <c r="F548" s="55">
        <v>0</v>
      </c>
      <c r="G548" s="55">
        <v>0</v>
      </c>
      <c r="H548" s="55">
        <v>0</v>
      </c>
      <c r="I548" s="56">
        <f t="shared" si="73"/>
        <v>-100</v>
      </c>
      <c r="K548" s="3"/>
    </row>
    <row r="549" ht="14.95" customHeight="1" spans="1:11">
      <c r="A549" s="51">
        <v>2200113</v>
      </c>
      <c r="B549" s="51" t="s">
        <v>454</v>
      </c>
      <c r="C549" s="53">
        <f t="shared" si="71"/>
        <v>7</v>
      </c>
      <c r="D549" s="53" t="str">
        <f t="shared" si="72"/>
        <v>22001</v>
      </c>
      <c r="E549" s="55">
        <v>20</v>
      </c>
      <c r="F549" s="55">
        <v>0</v>
      </c>
      <c r="G549" s="55">
        <v>0</v>
      </c>
      <c r="H549" s="55">
        <v>0</v>
      </c>
      <c r="I549" s="56">
        <f t="shared" si="73"/>
        <v>-100</v>
      </c>
      <c r="K549" s="3"/>
    </row>
    <row r="550" ht="14.95" customHeight="1" spans="1:11">
      <c r="A550" s="51">
        <v>2200199</v>
      </c>
      <c r="B550" s="51" t="s">
        <v>455</v>
      </c>
      <c r="C550" s="53">
        <f t="shared" si="71"/>
        <v>7</v>
      </c>
      <c r="D550" s="53" t="str">
        <f t="shared" si="72"/>
        <v>22001</v>
      </c>
      <c r="E550" s="55">
        <v>252</v>
      </c>
      <c r="F550" s="55">
        <v>0</v>
      </c>
      <c r="G550" s="55">
        <v>737</v>
      </c>
      <c r="H550" s="55">
        <v>0</v>
      </c>
      <c r="I550" s="56">
        <f t="shared" si="73"/>
        <v>192.460317460317</v>
      </c>
      <c r="K550" s="3"/>
    </row>
    <row r="551" ht="14.95" customHeight="1" spans="1:11">
      <c r="A551" s="51">
        <v>22005</v>
      </c>
      <c r="B551" s="52" t="s">
        <v>456</v>
      </c>
      <c r="C551" s="53">
        <f t="shared" si="71"/>
        <v>5</v>
      </c>
      <c r="D551" s="53" t="str">
        <f t="shared" si="72"/>
        <v/>
      </c>
      <c r="E551" s="62">
        <v>266</v>
      </c>
      <c r="F551" s="62">
        <v>239</v>
      </c>
      <c r="G551" s="62">
        <v>126</v>
      </c>
      <c r="H551" s="54">
        <f>G551/F551*100</f>
        <v>52.7196652719665</v>
      </c>
      <c r="I551" s="54">
        <f t="shared" si="73"/>
        <v>-52.6315789473684</v>
      </c>
      <c r="K551" s="3"/>
    </row>
    <row r="552" ht="14.95" customHeight="1" spans="1:11">
      <c r="A552" s="51">
        <v>2200504</v>
      </c>
      <c r="B552" s="51" t="s">
        <v>457</v>
      </c>
      <c r="C552" s="53">
        <f t="shared" si="71"/>
        <v>7</v>
      </c>
      <c r="D552" s="53" t="str">
        <f t="shared" si="72"/>
        <v>22005</v>
      </c>
      <c r="E552" s="55">
        <v>0</v>
      </c>
      <c r="F552" s="55">
        <v>0</v>
      </c>
      <c r="G552" s="55">
        <v>66</v>
      </c>
      <c r="H552" s="55">
        <v>0</v>
      </c>
      <c r="I552" s="55">
        <v>0</v>
      </c>
      <c r="K552" s="3"/>
    </row>
    <row r="553" ht="14.95" customHeight="1" spans="1:11">
      <c r="A553" s="51">
        <v>2200509</v>
      </c>
      <c r="B553" s="51" t="s">
        <v>458</v>
      </c>
      <c r="C553" s="53">
        <f t="shared" si="71"/>
        <v>7</v>
      </c>
      <c r="D553" s="53" t="str">
        <f t="shared" si="72"/>
        <v>22005</v>
      </c>
      <c r="E553" s="55">
        <v>46</v>
      </c>
      <c r="F553" s="55">
        <v>0</v>
      </c>
      <c r="G553" s="55">
        <v>54</v>
      </c>
      <c r="H553" s="55">
        <v>0</v>
      </c>
      <c r="I553" s="56">
        <f t="shared" ref="I553:I563" si="74">(G553-E553)/E553*100</f>
        <v>17.3913043478261</v>
      </c>
      <c r="K553" s="3"/>
    </row>
    <row r="554" ht="14.95" customHeight="1" spans="1:11">
      <c r="A554" s="51">
        <v>2200599</v>
      </c>
      <c r="B554" s="51" t="s">
        <v>459</v>
      </c>
      <c r="C554" s="53">
        <f t="shared" si="71"/>
        <v>7</v>
      </c>
      <c r="D554" s="53" t="str">
        <f t="shared" si="72"/>
        <v>22005</v>
      </c>
      <c r="E554" s="55">
        <v>220</v>
      </c>
      <c r="F554" s="55">
        <v>239</v>
      </c>
      <c r="G554" s="55">
        <v>6</v>
      </c>
      <c r="H554" s="56">
        <f>G554/F554*100</f>
        <v>2.51046025104602</v>
      </c>
      <c r="I554" s="56">
        <f t="shared" si="74"/>
        <v>-97.2727272727273</v>
      </c>
      <c r="K554" s="3"/>
    </row>
    <row r="555" ht="14.95" customHeight="1" spans="1:11">
      <c r="A555" s="51">
        <v>221</v>
      </c>
      <c r="B555" s="52" t="s">
        <v>460</v>
      </c>
      <c r="C555" s="53">
        <f t="shared" si="71"/>
        <v>3</v>
      </c>
      <c r="D555" s="53"/>
      <c r="E555" s="62">
        <v>8705</v>
      </c>
      <c r="F555" s="62">
        <v>25000</v>
      </c>
      <c r="G555" s="62">
        <v>21522</v>
      </c>
      <c r="H555" s="54">
        <f>G555/F555*100</f>
        <v>86.088</v>
      </c>
      <c r="I555" s="54">
        <f t="shared" si="74"/>
        <v>147.237219988512</v>
      </c>
      <c r="K555" s="3"/>
    </row>
    <row r="556" ht="14.95" customHeight="1" spans="1:11">
      <c r="A556" s="51">
        <v>22101</v>
      </c>
      <c r="B556" s="52" t="s">
        <v>461</v>
      </c>
      <c r="C556" s="53">
        <f t="shared" si="71"/>
        <v>5</v>
      </c>
      <c r="D556" s="53" t="str">
        <f t="shared" ref="D556:D569" si="75">IF(C556=5,"",MID(A556,1,5))</f>
        <v/>
      </c>
      <c r="E556" s="62">
        <v>5288</v>
      </c>
      <c r="F556" s="62">
        <v>25000</v>
      </c>
      <c r="G556" s="62">
        <v>18617</v>
      </c>
      <c r="H556" s="54">
        <f>G556/F556*100</f>
        <v>74.468</v>
      </c>
      <c r="I556" s="54">
        <f t="shared" si="74"/>
        <v>252.061270801815</v>
      </c>
      <c r="K556" s="3"/>
    </row>
    <row r="557" ht="14.95" customHeight="1" spans="1:11">
      <c r="A557" s="51">
        <v>2210101</v>
      </c>
      <c r="B557" s="51" t="s">
        <v>462</v>
      </c>
      <c r="C557" s="53">
        <f t="shared" si="71"/>
        <v>7</v>
      </c>
      <c r="D557" s="53" t="str">
        <f t="shared" si="75"/>
        <v>22101</v>
      </c>
      <c r="E557" s="55">
        <v>71</v>
      </c>
      <c r="F557" s="55">
        <v>0</v>
      </c>
      <c r="G557" s="55">
        <v>166</v>
      </c>
      <c r="H557" s="55">
        <v>0</v>
      </c>
      <c r="I557" s="56">
        <f t="shared" si="74"/>
        <v>133.802816901408</v>
      </c>
      <c r="K557" s="3"/>
    </row>
    <row r="558" ht="14.95" customHeight="1" spans="1:11">
      <c r="A558" s="51">
        <v>2210103</v>
      </c>
      <c r="B558" s="51" t="s">
        <v>463</v>
      </c>
      <c r="C558" s="53">
        <f t="shared" si="71"/>
        <v>7</v>
      </c>
      <c r="D558" s="53" t="str">
        <f t="shared" si="75"/>
        <v>22101</v>
      </c>
      <c r="E558" s="55">
        <v>1000</v>
      </c>
      <c r="F558" s="55">
        <v>25000</v>
      </c>
      <c r="G558" s="55">
        <v>10105</v>
      </c>
      <c r="H558" s="56">
        <f>G558/F558*100</f>
        <v>40.42</v>
      </c>
      <c r="I558" s="56">
        <f t="shared" si="74"/>
        <v>910.5</v>
      </c>
      <c r="K558" s="3"/>
    </row>
    <row r="559" ht="14.95" customHeight="1" spans="1:11">
      <c r="A559" s="51">
        <v>2210105</v>
      </c>
      <c r="B559" s="51" t="s">
        <v>464</v>
      </c>
      <c r="C559" s="53">
        <f t="shared" si="71"/>
        <v>7</v>
      </c>
      <c r="D559" s="53" t="str">
        <f t="shared" si="75"/>
        <v>22101</v>
      </c>
      <c r="E559" s="55">
        <v>20</v>
      </c>
      <c r="F559" s="55">
        <v>0</v>
      </c>
      <c r="G559" s="55">
        <v>227</v>
      </c>
      <c r="H559" s="55">
        <v>0</v>
      </c>
      <c r="I559" s="56">
        <f t="shared" si="74"/>
        <v>1035</v>
      </c>
      <c r="K559" s="3"/>
    </row>
    <row r="560" ht="14.95" customHeight="1" spans="1:11">
      <c r="A560" s="51">
        <v>2210106</v>
      </c>
      <c r="B560" s="51" t="s">
        <v>465</v>
      </c>
      <c r="C560" s="53">
        <f t="shared" si="71"/>
        <v>7</v>
      </c>
      <c r="D560" s="53" t="str">
        <f t="shared" si="75"/>
        <v>22101</v>
      </c>
      <c r="E560" s="55">
        <v>109</v>
      </c>
      <c r="F560" s="55">
        <v>0</v>
      </c>
      <c r="G560" s="55">
        <v>0</v>
      </c>
      <c r="H560" s="55">
        <v>0</v>
      </c>
      <c r="I560" s="56">
        <f t="shared" si="74"/>
        <v>-100</v>
      </c>
      <c r="K560" s="3"/>
    </row>
    <row r="561" ht="14.95" customHeight="1" spans="1:11">
      <c r="A561" s="51">
        <v>2210107</v>
      </c>
      <c r="B561" s="51" t="s">
        <v>466</v>
      </c>
      <c r="C561" s="53">
        <f t="shared" si="71"/>
        <v>7</v>
      </c>
      <c r="D561" s="53" t="str">
        <f t="shared" si="75"/>
        <v>22101</v>
      </c>
      <c r="E561" s="55">
        <v>14</v>
      </c>
      <c r="F561" s="55">
        <v>0</v>
      </c>
      <c r="G561" s="55">
        <v>26</v>
      </c>
      <c r="H561" s="55">
        <v>0</v>
      </c>
      <c r="I561" s="56">
        <f t="shared" si="74"/>
        <v>85.7142857142857</v>
      </c>
      <c r="K561" s="3"/>
    </row>
    <row r="562" ht="14.95" customHeight="1" spans="1:11">
      <c r="A562" s="51">
        <v>2210108</v>
      </c>
      <c r="B562" s="51" t="s">
        <v>467</v>
      </c>
      <c r="C562" s="53">
        <f t="shared" si="71"/>
        <v>7</v>
      </c>
      <c r="D562" s="53" t="str">
        <f t="shared" si="75"/>
        <v>22101</v>
      </c>
      <c r="E562" s="55">
        <v>1125</v>
      </c>
      <c r="F562" s="55">
        <v>0</v>
      </c>
      <c r="G562" s="55">
        <v>5168</v>
      </c>
      <c r="H562" s="55">
        <v>0</v>
      </c>
      <c r="I562" s="56">
        <f t="shared" si="74"/>
        <v>359.377777777778</v>
      </c>
      <c r="K562" s="3"/>
    </row>
    <row r="563" ht="14.95" customHeight="1" spans="1:11">
      <c r="A563" s="51">
        <v>2210110</v>
      </c>
      <c r="B563" s="51" t="s">
        <v>468</v>
      </c>
      <c r="C563" s="53">
        <f t="shared" si="71"/>
        <v>7</v>
      </c>
      <c r="D563" s="53" t="str">
        <f t="shared" si="75"/>
        <v>22101</v>
      </c>
      <c r="E563" s="55">
        <v>2949</v>
      </c>
      <c r="F563" s="55">
        <v>0</v>
      </c>
      <c r="G563" s="55">
        <v>2824</v>
      </c>
      <c r="H563" s="55">
        <v>0</v>
      </c>
      <c r="I563" s="56">
        <f t="shared" si="74"/>
        <v>-4.23872499152255</v>
      </c>
      <c r="K563" s="3"/>
    </row>
    <row r="564" ht="14.95" customHeight="1" spans="1:11">
      <c r="A564" s="51">
        <v>2210199</v>
      </c>
      <c r="B564" s="51" t="s">
        <v>469</v>
      </c>
      <c r="C564" s="53">
        <f t="shared" si="71"/>
        <v>7</v>
      </c>
      <c r="D564" s="53" t="str">
        <f t="shared" si="75"/>
        <v>22101</v>
      </c>
      <c r="E564" s="55">
        <v>0</v>
      </c>
      <c r="F564" s="55">
        <v>0</v>
      </c>
      <c r="G564" s="55">
        <v>101</v>
      </c>
      <c r="H564" s="55">
        <v>0</v>
      </c>
      <c r="I564" s="55">
        <v>0</v>
      </c>
      <c r="K564" s="3"/>
    </row>
    <row r="565" ht="14.95" customHeight="1" spans="1:11">
      <c r="A565" s="51">
        <v>22102</v>
      </c>
      <c r="B565" s="52" t="s">
        <v>470</v>
      </c>
      <c r="C565" s="53">
        <f t="shared" si="71"/>
        <v>5</v>
      </c>
      <c r="D565" s="53" t="str">
        <f t="shared" si="75"/>
        <v/>
      </c>
      <c r="E565" s="62">
        <v>3417</v>
      </c>
      <c r="F565" s="62">
        <v>0</v>
      </c>
      <c r="G565" s="62">
        <v>2781</v>
      </c>
      <c r="H565" s="49">
        <v>0</v>
      </c>
      <c r="I565" s="54">
        <f>(G565-E565)/E565*100</f>
        <v>-18.612818261633</v>
      </c>
      <c r="K565" s="3"/>
    </row>
    <row r="566" ht="14.95" customHeight="1" spans="1:11">
      <c r="A566" s="51">
        <v>2210201</v>
      </c>
      <c r="B566" s="51" t="s">
        <v>471</v>
      </c>
      <c r="C566" s="53">
        <f t="shared" si="71"/>
        <v>7</v>
      </c>
      <c r="D566" s="53" t="str">
        <f t="shared" si="75"/>
        <v>22102</v>
      </c>
      <c r="E566" s="55">
        <v>3156</v>
      </c>
      <c r="F566" s="55">
        <v>0</v>
      </c>
      <c r="G566" s="55">
        <v>2747</v>
      </c>
      <c r="H566" s="55">
        <v>0</v>
      </c>
      <c r="I566" s="56">
        <f>(G566-E566)/E566*100</f>
        <v>-12.9594423320659</v>
      </c>
      <c r="K566" s="3"/>
    </row>
    <row r="567" ht="14.95" customHeight="1" spans="1:11">
      <c r="A567" s="51">
        <v>2210203</v>
      </c>
      <c r="B567" s="51" t="s">
        <v>472</v>
      </c>
      <c r="C567" s="53">
        <f t="shared" si="71"/>
        <v>7</v>
      </c>
      <c r="D567" s="53" t="str">
        <f t="shared" si="75"/>
        <v>22102</v>
      </c>
      <c r="E567" s="55">
        <v>261</v>
      </c>
      <c r="F567" s="55">
        <v>0</v>
      </c>
      <c r="G567" s="55">
        <v>34</v>
      </c>
      <c r="H567" s="55">
        <v>0</v>
      </c>
      <c r="I567" s="56">
        <f>(G567-E567)/E567*100</f>
        <v>-86.9731800766284</v>
      </c>
      <c r="K567" s="3"/>
    </row>
    <row r="568" ht="14.95" customHeight="1" spans="1:11">
      <c r="A568" s="51">
        <v>22103</v>
      </c>
      <c r="B568" s="52" t="s">
        <v>473</v>
      </c>
      <c r="C568" s="53">
        <f t="shared" si="71"/>
        <v>5</v>
      </c>
      <c r="D568" s="53" t="str">
        <f t="shared" si="75"/>
        <v/>
      </c>
      <c r="E568" s="62">
        <v>0</v>
      </c>
      <c r="F568" s="62">
        <v>0</v>
      </c>
      <c r="G568" s="62">
        <v>124</v>
      </c>
      <c r="H568" s="49">
        <v>0</v>
      </c>
      <c r="I568" s="49">
        <v>0</v>
      </c>
      <c r="K568" s="3"/>
    </row>
    <row r="569" ht="14.95" customHeight="1" spans="1:11">
      <c r="A569" s="51">
        <v>2210399</v>
      </c>
      <c r="B569" s="51" t="s">
        <v>474</v>
      </c>
      <c r="C569" s="53">
        <f t="shared" si="71"/>
        <v>7</v>
      </c>
      <c r="D569" s="53" t="str">
        <f t="shared" si="75"/>
        <v>22103</v>
      </c>
      <c r="E569" s="55">
        <v>0</v>
      </c>
      <c r="F569" s="55">
        <v>0</v>
      </c>
      <c r="G569" s="55">
        <v>124</v>
      </c>
      <c r="H569" s="55">
        <v>0</v>
      </c>
      <c r="I569" s="55">
        <v>0</v>
      </c>
      <c r="K569" s="3"/>
    </row>
    <row r="570" ht="14.95" customHeight="1" spans="1:11">
      <c r="A570" s="51">
        <v>222</v>
      </c>
      <c r="B570" s="52" t="s">
        <v>475</v>
      </c>
      <c r="C570" s="53">
        <f t="shared" si="71"/>
        <v>3</v>
      </c>
      <c r="D570" s="53"/>
      <c r="E570" s="62">
        <v>1634</v>
      </c>
      <c r="F570" s="62">
        <v>925</v>
      </c>
      <c r="G570" s="62">
        <v>615</v>
      </c>
      <c r="H570" s="54">
        <f>G570/F570*100</f>
        <v>66.4864864864865</v>
      </c>
      <c r="I570" s="54">
        <f>(G570-E570)/E570*100</f>
        <v>-62.3623011015912</v>
      </c>
      <c r="K570" s="3"/>
    </row>
    <row r="571" ht="14.95" customHeight="1" spans="1:11">
      <c r="A571" s="51">
        <v>22201</v>
      </c>
      <c r="B571" s="52" t="s">
        <v>476</v>
      </c>
      <c r="C571" s="53">
        <f t="shared" si="71"/>
        <v>5</v>
      </c>
      <c r="D571" s="53" t="str">
        <f t="shared" ref="D571:D577" si="76">IF(C571=5,"",MID(A571,1,5))</f>
        <v/>
      </c>
      <c r="E571" s="62">
        <v>1047</v>
      </c>
      <c r="F571" s="62">
        <v>925</v>
      </c>
      <c r="G571" s="62">
        <v>10</v>
      </c>
      <c r="H571" s="54">
        <f>G571/F571*100</f>
        <v>1.08108108108108</v>
      </c>
      <c r="I571" s="54">
        <f>(G571-E571)/E571*100</f>
        <v>-99.0448901623687</v>
      </c>
      <c r="K571" s="3"/>
    </row>
    <row r="572" ht="14.95" customHeight="1" spans="1:11">
      <c r="A572" s="51">
        <v>2220102</v>
      </c>
      <c r="B572" s="51" t="s">
        <v>13</v>
      </c>
      <c r="C572" s="53">
        <f t="shared" si="71"/>
        <v>7</v>
      </c>
      <c r="D572" s="53" t="str">
        <f t="shared" si="76"/>
        <v>22201</v>
      </c>
      <c r="E572" s="55">
        <v>0</v>
      </c>
      <c r="F572" s="55">
        <v>925</v>
      </c>
      <c r="G572" s="55">
        <v>0</v>
      </c>
      <c r="H572" s="56">
        <f>G572/F572*100</f>
        <v>0</v>
      </c>
      <c r="I572" s="55">
        <v>0</v>
      </c>
      <c r="K572" s="3"/>
    </row>
    <row r="573" ht="14.95" customHeight="1" spans="1:11">
      <c r="A573" s="51">
        <v>2220119</v>
      </c>
      <c r="B573" s="51" t="s">
        <v>477</v>
      </c>
      <c r="C573" s="53">
        <f t="shared" si="71"/>
        <v>7</v>
      </c>
      <c r="D573" s="53" t="str">
        <f t="shared" si="76"/>
        <v>22201</v>
      </c>
      <c r="E573" s="55">
        <v>0</v>
      </c>
      <c r="F573" s="55">
        <v>0</v>
      </c>
      <c r="G573" s="55">
        <v>10</v>
      </c>
      <c r="H573" s="55">
        <v>0</v>
      </c>
      <c r="I573" s="55">
        <v>0</v>
      </c>
      <c r="K573" s="3"/>
    </row>
    <row r="574" ht="14.95" customHeight="1" spans="1:11">
      <c r="A574" s="51">
        <v>2220199</v>
      </c>
      <c r="B574" s="51" t="s">
        <v>478</v>
      </c>
      <c r="C574" s="53">
        <f t="shared" si="71"/>
        <v>7</v>
      </c>
      <c r="D574" s="53" t="str">
        <f t="shared" si="76"/>
        <v>22201</v>
      </c>
      <c r="E574" s="55">
        <v>1047</v>
      </c>
      <c r="F574" s="55">
        <v>0</v>
      </c>
      <c r="G574" s="55">
        <v>0</v>
      </c>
      <c r="H574" s="55">
        <v>0</v>
      </c>
      <c r="I574" s="56">
        <f t="shared" ref="I574:I592" si="77">(G574-E574)/E574*100</f>
        <v>-100</v>
      </c>
      <c r="K574" s="3"/>
    </row>
    <row r="575" ht="14.95" customHeight="1" spans="1:11">
      <c r="A575" s="51">
        <v>22204</v>
      </c>
      <c r="B575" s="52" t="s">
        <v>479</v>
      </c>
      <c r="C575" s="53">
        <f t="shared" si="71"/>
        <v>5</v>
      </c>
      <c r="D575" s="53" t="str">
        <f t="shared" si="76"/>
        <v/>
      </c>
      <c r="E575" s="62">
        <v>587</v>
      </c>
      <c r="F575" s="62">
        <v>0</v>
      </c>
      <c r="G575" s="62">
        <v>605</v>
      </c>
      <c r="H575" s="49">
        <v>0</v>
      </c>
      <c r="I575" s="54">
        <f t="shared" si="77"/>
        <v>3.0664395229983</v>
      </c>
      <c r="K575" s="3"/>
    </row>
    <row r="576" ht="14.95" customHeight="1" spans="1:11">
      <c r="A576" s="51">
        <v>2220401</v>
      </c>
      <c r="B576" s="51" t="s">
        <v>480</v>
      </c>
      <c r="C576" s="53">
        <f t="shared" si="71"/>
        <v>7</v>
      </c>
      <c r="D576" s="53" t="str">
        <f t="shared" si="76"/>
        <v>22204</v>
      </c>
      <c r="E576" s="55">
        <v>430</v>
      </c>
      <c r="F576" s="55">
        <v>0</v>
      </c>
      <c r="G576" s="55">
        <v>167</v>
      </c>
      <c r="H576" s="55">
        <v>0</v>
      </c>
      <c r="I576" s="56">
        <f t="shared" si="77"/>
        <v>-61.1627906976744</v>
      </c>
      <c r="K576" s="3"/>
    </row>
    <row r="577" ht="14.95" customHeight="1" spans="1:11">
      <c r="A577" s="51">
        <v>2220499</v>
      </c>
      <c r="B577" s="51" t="s">
        <v>481</v>
      </c>
      <c r="C577" s="53">
        <f t="shared" si="71"/>
        <v>7</v>
      </c>
      <c r="D577" s="53" t="str">
        <f t="shared" si="76"/>
        <v>22204</v>
      </c>
      <c r="E577" s="55">
        <v>157</v>
      </c>
      <c r="F577" s="55">
        <v>0</v>
      </c>
      <c r="G577" s="55">
        <v>438</v>
      </c>
      <c r="H577" s="55">
        <v>0</v>
      </c>
      <c r="I577" s="56">
        <f t="shared" si="77"/>
        <v>178.980891719745</v>
      </c>
      <c r="K577" s="3"/>
    </row>
    <row r="578" ht="14.95" customHeight="1" spans="1:11">
      <c r="A578" s="51">
        <v>224</v>
      </c>
      <c r="B578" s="52" t="s">
        <v>482</v>
      </c>
      <c r="C578" s="53">
        <f t="shared" si="71"/>
        <v>3</v>
      </c>
      <c r="D578" s="53"/>
      <c r="E578" s="62">
        <v>9357</v>
      </c>
      <c r="F578" s="62">
        <v>4090</v>
      </c>
      <c r="G578" s="62">
        <v>6430</v>
      </c>
      <c r="H578" s="54">
        <f>G578/F578*100</f>
        <v>157.21271393643</v>
      </c>
      <c r="I578" s="54">
        <f t="shared" si="77"/>
        <v>-31.2813936090627</v>
      </c>
      <c r="K578" s="3"/>
    </row>
    <row r="579" ht="14.95" customHeight="1" spans="1:11">
      <c r="A579" s="51">
        <v>22401</v>
      </c>
      <c r="B579" s="52" t="s">
        <v>483</v>
      </c>
      <c r="C579" s="53">
        <f t="shared" si="71"/>
        <v>5</v>
      </c>
      <c r="D579" s="53" t="str">
        <f t="shared" ref="D579:D590" si="78">IF(C579=5,"",MID(A579,1,5))</f>
        <v/>
      </c>
      <c r="E579" s="62">
        <v>2862</v>
      </c>
      <c r="F579" s="62">
        <v>1798</v>
      </c>
      <c r="G579" s="62">
        <v>3768</v>
      </c>
      <c r="H579" s="54">
        <f>G579/F579*100</f>
        <v>209.566184649611</v>
      </c>
      <c r="I579" s="54">
        <f t="shared" si="77"/>
        <v>31.6561844863732</v>
      </c>
      <c r="K579" s="3"/>
    </row>
    <row r="580" ht="14.95" customHeight="1" spans="1:11">
      <c r="A580" s="51">
        <v>2240101</v>
      </c>
      <c r="B580" s="51" t="s">
        <v>12</v>
      </c>
      <c r="C580" s="53">
        <f t="shared" si="71"/>
        <v>7</v>
      </c>
      <c r="D580" s="53" t="str">
        <f t="shared" si="78"/>
        <v>22401</v>
      </c>
      <c r="E580" s="55">
        <v>955</v>
      </c>
      <c r="F580" s="55">
        <v>1798</v>
      </c>
      <c r="G580" s="55">
        <v>1030</v>
      </c>
      <c r="H580" s="56">
        <f>G580/F580*100</f>
        <v>57.285873192436</v>
      </c>
      <c r="I580" s="56">
        <f t="shared" si="77"/>
        <v>7.85340314136126</v>
      </c>
      <c r="K580" s="3"/>
    </row>
    <row r="581" ht="14.95" customHeight="1" spans="1:11">
      <c r="A581" s="51">
        <v>2240102</v>
      </c>
      <c r="B581" s="51" t="s">
        <v>13</v>
      </c>
      <c r="C581" s="53">
        <f t="shared" si="71"/>
        <v>7</v>
      </c>
      <c r="D581" s="53" t="str">
        <f t="shared" si="78"/>
        <v>22401</v>
      </c>
      <c r="E581" s="55">
        <v>163</v>
      </c>
      <c r="F581" s="55">
        <v>0</v>
      </c>
      <c r="G581" s="55">
        <v>127</v>
      </c>
      <c r="H581" s="55">
        <v>0</v>
      </c>
      <c r="I581" s="56">
        <f t="shared" si="77"/>
        <v>-22.0858895705521</v>
      </c>
      <c r="K581" s="3"/>
    </row>
    <row r="582" ht="14.95" customHeight="1" spans="1:11">
      <c r="A582" s="51">
        <v>2240104</v>
      </c>
      <c r="B582" s="51" t="s">
        <v>484</v>
      </c>
      <c r="C582" s="53">
        <f t="shared" si="71"/>
        <v>7</v>
      </c>
      <c r="D582" s="53" t="str">
        <f t="shared" si="78"/>
        <v>22401</v>
      </c>
      <c r="E582" s="55">
        <v>111</v>
      </c>
      <c r="F582" s="55">
        <v>0</v>
      </c>
      <c r="G582" s="55">
        <v>762</v>
      </c>
      <c r="H582" s="55">
        <v>0</v>
      </c>
      <c r="I582" s="56">
        <f t="shared" si="77"/>
        <v>586.486486486486</v>
      </c>
      <c r="K582" s="3"/>
    </row>
    <row r="583" ht="14.95" customHeight="1" spans="1:11">
      <c r="A583" s="51">
        <v>2240106</v>
      </c>
      <c r="B583" s="51" t="s">
        <v>485</v>
      </c>
      <c r="C583" s="53">
        <f t="shared" si="71"/>
        <v>7</v>
      </c>
      <c r="D583" s="53" t="str">
        <f t="shared" si="78"/>
        <v>22401</v>
      </c>
      <c r="E583" s="55">
        <v>42</v>
      </c>
      <c r="F583" s="55">
        <v>0</v>
      </c>
      <c r="G583" s="55">
        <v>65</v>
      </c>
      <c r="H583" s="55">
        <v>0</v>
      </c>
      <c r="I583" s="56">
        <f t="shared" si="77"/>
        <v>54.7619047619048</v>
      </c>
      <c r="K583" s="3"/>
    </row>
    <row r="584" ht="14.95" customHeight="1" spans="1:11">
      <c r="A584" s="51">
        <v>2240108</v>
      </c>
      <c r="B584" s="51" t="s">
        <v>486</v>
      </c>
      <c r="C584" s="53">
        <f t="shared" si="71"/>
        <v>7</v>
      </c>
      <c r="D584" s="53" t="str">
        <f t="shared" si="78"/>
        <v>22401</v>
      </c>
      <c r="E584" s="55">
        <v>1440</v>
      </c>
      <c r="F584" s="55">
        <v>0</v>
      </c>
      <c r="G584" s="55">
        <v>401</v>
      </c>
      <c r="H584" s="55">
        <v>0</v>
      </c>
      <c r="I584" s="56">
        <f t="shared" si="77"/>
        <v>-72.1527777777778</v>
      </c>
      <c r="K584" s="3"/>
    </row>
    <row r="585" ht="14.95" customHeight="1" spans="1:11">
      <c r="A585" s="51">
        <v>2240109</v>
      </c>
      <c r="B585" s="51" t="s">
        <v>487</v>
      </c>
      <c r="C585" s="53">
        <f t="shared" si="71"/>
        <v>7</v>
      </c>
      <c r="D585" s="53" t="str">
        <f t="shared" si="78"/>
        <v>22401</v>
      </c>
      <c r="E585" s="55">
        <v>136</v>
      </c>
      <c r="F585" s="55">
        <v>0</v>
      </c>
      <c r="G585" s="55">
        <v>1295</v>
      </c>
      <c r="H585" s="55">
        <v>0</v>
      </c>
      <c r="I585" s="56">
        <f t="shared" si="77"/>
        <v>852.205882352941</v>
      </c>
      <c r="K585" s="3"/>
    </row>
    <row r="586" ht="14.95" customHeight="1" spans="1:11">
      <c r="A586" s="51">
        <v>2240199</v>
      </c>
      <c r="B586" s="51" t="s">
        <v>488</v>
      </c>
      <c r="C586" s="53">
        <f t="shared" si="71"/>
        <v>7</v>
      </c>
      <c r="D586" s="53" t="str">
        <f t="shared" si="78"/>
        <v>22401</v>
      </c>
      <c r="E586" s="55">
        <v>15</v>
      </c>
      <c r="F586" s="55">
        <v>0</v>
      </c>
      <c r="G586" s="55">
        <v>88</v>
      </c>
      <c r="H586" s="55">
        <v>0</v>
      </c>
      <c r="I586" s="56">
        <f t="shared" si="77"/>
        <v>486.666666666667</v>
      </c>
      <c r="K586" s="3"/>
    </row>
    <row r="587" ht="14.95" customHeight="1" spans="1:11">
      <c r="A587" s="51">
        <v>22402</v>
      </c>
      <c r="B587" s="52" t="s">
        <v>489</v>
      </c>
      <c r="C587" s="53">
        <f t="shared" si="71"/>
        <v>5</v>
      </c>
      <c r="D587" s="53" t="str">
        <f t="shared" si="78"/>
        <v/>
      </c>
      <c r="E587" s="62">
        <v>4315</v>
      </c>
      <c r="F587" s="62">
        <v>2292</v>
      </c>
      <c r="G587" s="62">
        <v>2040</v>
      </c>
      <c r="H587" s="54">
        <f>G587/F587*100</f>
        <v>89.0052356020942</v>
      </c>
      <c r="I587" s="54">
        <f t="shared" si="77"/>
        <v>-52.7230590961761</v>
      </c>
      <c r="K587" s="3"/>
    </row>
    <row r="588" ht="14.95" customHeight="1" spans="1:11">
      <c r="A588" s="51">
        <v>2240201</v>
      </c>
      <c r="B588" s="51" t="s">
        <v>12</v>
      </c>
      <c r="C588" s="53">
        <f t="shared" si="71"/>
        <v>7</v>
      </c>
      <c r="D588" s="53" t="str">
        <f t="shared" si="78"/>
        <v>22402</v>
      </c>
      <c r="E588" s="55">
        <v>3445</v>
      </c>
      <c r="F588" s="55">
        <v>2292</v>
      </c>
      <c r="G588" s="55">
        <v>2005</v>
      </c>
      <c r="H588" s="56">
        <f>G588/F588*100</f>
        <v>87.478184991274</v>
      </c>
      <c r="I588" s="56">
        <f t="shared" si="77"/>
        <v>-41.799709724238</v>
      </c>
      <c r="K588" s="3"/>
    </row>
    <row r="589" ht="14.95" customHeight="1" spans="1:11">
      <c r="A589" s="51">
        <v>2240204</v>
      </c>
      <c r="B589" s="51" t="s">
        <v>490</v>
      </c>
      <c r="C589" s="53">
        <f t="shared" si="71"/>
        <v>7</v>
      </c>
      <c r="D589" s="53" t="str">
        <f t="shared" si="78"/>
        <v>22402</v>
      </c>
      <c r="E589" s="55">
        <v>824</v>
      </c>
      <c r="F589" s="55">
        <v>0</v>
      </c>
      <c r="G589" s="55">
        <v>35</v>
      </c>
      <c r="H589" s="55">
        <v>0</v>
      </c>
      <c r="I589" s="56">
        <f t="shared" si="77"/>
        <v>-95.752427184466</v>
      </c>
      <c r="K589" s="3"/>
    </row>
    <row r="590" ht="14.95" customHeight="1" spans="1:11">
      <c r="A590" s="51">
        <v>2240299</v>
      </c>
      <c r="B590" s="51" t="s">
        <v>491</v>
      </c>
      <c r="C590" s="53">
        <f t="shared" si="71"/>
        <v>7</v>
      </c>
      <c r="D590" s="53" t="str">
        <f t="shared" si="78"/>
        <v>22402</v>
      </c>
      <c r="E590" s="55">
        <v>46</v>
      </c>
      <c r="F590" s="55">
        <v>0</v>
      </c>
      <c r="G590" s="55">
        <v>0</v>
      </c>
      <c r="H590" s="55">
        <v>0</v>
      </c>
      <c r="I590" s="56">
        <f t="shared" si="77"/>
        <v>-100</v>
      </c>
      <c r="K590" s="3"/>
    </row>
    <row r="591" ht="14.95" customHeight="1" spans="1:11">
      <c r="A591" s="51">
        <v>22406</v>
      </c>
      <c r="B591" s="52" t="s">
        <v>492</v>
      </c>
      <c r="C591" s="53">
        <f t="shared" ref="C591:C599" si="79">LEN(A591)</f>
        <v>5</v>
      </c>
      <c r="D591" s="53" t="str">
        <f t="shared" ref="D591:D598" si="80">IF(C591=5,"",MID(A591,1,5))</f>
        <v/>
      </c>
      <c r="E591" s="62">
        <v>98</v>
      </c>
      <c r="F591" s="62">
        <v>0</v>
      </c>
      <c r="G591" s="62">
        <v>448</v>
      </c>
      <c r="H591" s="49">
        <v>0</v>
      </c>
      <c r="I591" s="54">
        <f t="shared" si="77"/>
        <v>357.142857142857</v>
      </c>
      <c r="K591" s="3"/>
    </row>
    <row r="592" ht="14.95" customHeight="1" spans="1:11">
      <c r="A592" s="51">
        <v>2240601</v>
      </c>
      <c r="B592" s="51" t="s">
        <v>493</v>
      </c>
      <c r="C592" s="53">
        <f t="shared" si="79"/>
        <v>7</v>
      </c>
      <c r="D592" s="53" t="str">
        <f t="shared" si="80"/>
        <v>22406</v>
      </c>
      <c r="E592" s="55">
        <v>93</v>
      </c>
      <c r="F592" s="55">
        <v>0</v>
      </c>
      <c r="G592" s="55">
        <v>318</v>
      </c>
      <c r="H592" s="55">
        <v>0</v>
      </c>
      <c r="I592" s="56">
        <f t="shared" si="77"/>
        <v>241.935483870968</v>
      </c>
      <c r="K592" s="3"/>
    </row>
    <row r="593" ht="14.95" customHeight="1" spans="1:11">
      <c r="A593" s="51">
        <v>2240602</v>
      </c>
      <c r="B593" s="51" t="s">
        <v>494</v>
      </c>
      <c r="C593" s="53">
        <f t="shared" si="79"/>
        <v>7</v>
      </c>
      <c r="D593" s="53" t="str">
        <f t="shared" si="80"/>
        <v>22406</v>
      </c>
      <c r="E593" s="55">
        <v>0</v>
      </c>
      <c r="F593" s="55">
        <v>0</v>
      </c>
      <c r="G593" s="55">
        <v>89</v>
      </c>
      <c r="H593" s="55">
        <v>0</v>
      </c>
      <c r="I593" s="55">
        <v>0</v>
      </c>
      <c r="K593" s="3"/>
    </row>
    <row r="594" ht="14.95" customHeight="1" spans="1:11">
      <c r="A594" s="51">
        <v>2240699</v>
      </c>
      <c r="B594" s="51" t="s">
        <v>495</v>
      </c>
      <c r="C594" s="53">
        <f t="shared" si="79"/>
        <v>7</v>
      </c>
      <c r="D594" s="53" t="str">
        <f t="shared" si="80"/>
        <v>22406</v>
      </c>
      <c r="E594" s="55">
        <v>5</v>
      </c>
      <c r="F594" s="55">
        <v>0</v>
      </c>
      <c r="G594" s="55">
        <v>41</v>
      </c>
      <c r="H594" s="55">
        <v>0</v>
      </c>
      <c r="I594" s="56">
        <f t="shared" ref="I594:I599" si="81">(G594-E594)/E594*100</f>
        <v>720</v>
      </c>
      <c r="K594" s="3"/>
    </row>
    <row r="595" ht="14.95" customHeight="1" spans="1:11">
      <c r="A595" s="51">
        <v>22407</v>
      </c>
      <c r="B595" s="52" t="s">
        <v>496</v>
      </c>
      <c r="C595" s="53">
        <f t="shared" si="79"/>
        <v>5</v>
      </c>
      <c r="D595" s="53" t="str">
        <f t="shared" si="80"/>
        <v/>
      </c>
      <c r="E595" s="62">
        <v>2082</v>
      </c>
      <c r="F595" s="62">
        <v>0</v>
      </c>
      <c r="G595" s="62">
        <v>174</v>
      </c>
      <c r="H595" s="49">
        <v>0</v>
      </c>
      <c r="I595" s="54">
        <f t="shared" si="81"/>
        <v>-91.64265129683</v>
      </c>
      <c r="K595" s="3"/>
    </row>
    <row r="596" ht="14.95" customHeight="1" spans="1:11">
      <c r="A596" s="51">
        <v>2240703</v>
      </c>
      <c r="B596" s="51" t="s">
        <v>497</v>
      </c>
      <c r="C596" s="53">
        <f t="shared" si="79"/>
        <v>7</v>
      </c>
      <c r="D596" s="53" t="str">
        <f t="shared" si="80"/>
        <v>22407</v>
      </c>
      <c r="E596" s="55">
        <v>1443</v>
      </c>
      <c r="F596" s="55">
        <v>0</v>
      </c>
      <c r="G596" s="55">
        <v>25</v>
      </c>
      <c r="H596" s="55">
        <v>0</v>
      </c>
      <c r="I596" s="56">
        <f t="shared" si="81"/>
        <v>-98.2674982674983</v>
      </c>
      <c r="K596" s="3"/>
    </row>
    <row r="597" ht="14.95" customHeight="1" spans="1:11">
      <c r="A597" s="51">
        <v>2240704</v>
      </c>
      <c r="B597" s="51" t="s">
        <v>498</v>
      </c>
      <c r="C597" s="53">
        <f t="shared" si="79"/>
        <v>7</v>
      </c>
      <c r="D597" s="53" t="str">
        <f t="shared" si="80"/>
        <v>22407</v>
      </c>
      <c r="E597" s="55">
        <v>572</v>
      </c>
      <c r="F597" s="55">
        <v>0</v>
      </c>
      <c r="G597" s="55">
        <v>149</v>
      </c>
      <c r="H597" s="55">
        <v>0</v>
      </c>
      <c r="I597" s="56">
        <f t="shared" si="81"/>
        <v>-73.9510489510489</v>
      </c>
      <c r="K597" s="3"/>
    </row>
    <row r="598" ht="14.95" customHeight="1" spans="1:11">
      <c r="A598" s="51">
        <v>2240799</v>
      </c>
      <c r="B598" s="51" t="s">
        <v>499</v>
      </c>
      <c r="C598" s="53">
        <f t="shared" si="79"/>
        <v>7</v>
      </c>
      <c r="D598" s="53" t="str">
        <f t="shared" si="80"/>
        <v>22407</v>
      </c>
      <c r="E598" s="55">
        <v>67</v>
      </c>
      <c r="F598" s="55">
        <v>0</v>
      </c>
      <c r="G598" s="55">
        <v>0</v>
      </c>
      <c r="H598" s="55">
        <v>0</v>
      </c>
      <c r="I598" s="56">
        <f t="shared" si="81"/>
        <v>-100</v>
      </c>
      <c r="K598" s="3"/>
    </row>
    <row r="599" ht="14.95" customHeight="1" spans="1:11">
      <c r="A599" s="51">
        <v>229</v>
      </c>
      <c r="B599" s="52" t="s">
        <v>500</v>
      </c>
      <c r="C599" s="53">
        <f t="shared" si="79"/>
        <v>3</v>
      </c>
      <c r="D599" s="53"/>
      <c r="E599" s="62">
        <v>143</v>
      </c>
      <c r="F599" s="62">
        <v>6065</v>
      </c>
      <c r="G599" s="62">
        <v>566</v>
      </c>
      <c r="H599" s="54">
        <f t="shared" ref="H599:H609" si="82">G599/F599*100</f>
        <v>9.33223413025556</v>
      </c>
      <c r="I599" s="54">
        <f t="shared" si="81"/>
        <v>295.804195804196</v>
      </c>
      <c r="K599" s="3"/>
    </row>
    <row r="600" ht="14.95" customHeight="1" spans="1:11">
      <c r="A600" s="51" t="s">
        <v>501</v>
      </c>
      <c r="B600" s="52" t="s">
        <v>502</v>
      </c>
      <c r="C600" s="53"/>
      <c r="D600" s="53"/>
      <c r="E600" s="49">
        <v>0</v>
      </c>
      <c r="F600" s="49">
        <v>1500</v>
      </c>
      <c r="G600" s="49">
        <v>0</v>
      </c>
      <c r="H600" s="54">
        <f t="shared" si="82"/>
        <v>0</v>
      </c>
      <c r="I600" s="49">
        <v>0</v>
      </c>
      <c r="K600" s="3"/>
    </row>
    <row r="601" ht="14.95" customHeight="1" spans="1:11">
      <c r="A601" s="51">
        <v>2290201</v>
      </c>
      <c r="B601" s="51" t="s">
        <v>503</v>
      </c>
      <c r="C601" s="53"/>
      <c r="D601" s="53"/>
      <c r="E601" s="49">
        <v>0</v>
      </c>
      <c r="F601" s="49">
        <v>1500</v>
      </c>
      <c r="G601" s="49">
        <v>0</v>
      </c>
      <c r="H601" s="54">
        <f t="shared" si="82"/>
        <v>0</v>
      </c>
      <c r="I601" s="49">
        <v>0</v>
      </c>
      <c r="K601" s="3"/>
    </row>
    <row r="602" ht="14.95" customHeight="1" spans="1:11">
      <c r="A602" s="51">
        <v>22999</v>
      </c>
      <c r="B602" s="52" t="s">
        <v>504</v>
      </c>
      <c r="C602" s="53">
        <f t="shared" ref="C602:C609" si="83">LEN(A602)</f>
        <v>5</v>
      </c>
      <c r="D602" s="53" t="str">
        <f>IF(C602=5,"",MID(A602,1,5))</f>
        <v/>
      </c>
      <c r="E602" s="62">
        <v>143</v>
      </c>
      <c r="F602" s="62">
        <v>4565</v>
      </c>
      <c r="G602" s="62">
        <v>566</v>
      </c>
      <c r="H602" s="54">
        <f t="shared" si="82"/>
        <v>12.3986856516977</v>
      </c>
      <c r="I602" s="54">
        <f t="shared" ref="I602:I609" si="84">(G602-E602)/E602*100</f>
        <v>295.804195804196</v>
      </c>
      <c r="K602" s="3"/>
    </row>
    <row r="603" ht="14.95" customHeight="1" spans="1:11">
      <c r="A603" s="51">
        <v>2299999</v>
      </c>
      <c r="B603" s="51" t="s">
        <v>505</v>
      </c>
      <c r="C603" s="53">
        <f t="shared" si="83"/>
        <v>7</v>
      </c>
      <c r="D603" s="53" t="str">
        <f>IF(C603=5,"",MID(A603,1,5))</f>
        <v>22999</v>
      </c>
      <c r="E603" s="55">
        <v>143</v>
      </c>
      <c r="F603" s="55">
        <v>4565</v>
      </c>
      <c r="G603" s="55">
        <v>566</v>
      </c>
      <c r="H603" s="56">
        <f t="shared" si="82"/>
        <v>12.3986856516977</v>
      </c>
      <c r="I603" s="56">
        <f t="shared" si="84"/>
        <v>295.804195804196</v>
      </c>
      <c r="K603" s="3"/>
    </row>
    <row r="604" ht="14.95" customHeight="1" spans="1:11">
      <c r="A604" s="51">
        <v>232</v>
      </c>
      <c r="B604" s="52" t="s">
        <v>506</v>
      </c>
      <c r="C604" s="53">
        <f t="shared" si="83"/>
        <v>3</v>
      </c>
      <c r="D604" s="53"/>
      <c r="E604" s="62">
        <v>11749</v>
      </c>
      <c r="F604" s="62">
        <v>11332</v>
      </c>
      <c r="G604" s="62">
        <v>11869</v>
      </c>
      <c r="H604" s="54">
        <f t="shared" si="82"/>
        <v>104.738792799153</v>
      </c>
      <c r="I604" s="54">
        <f t="shared" si="84"/>
        <v>1.0213635202996</v>
      </c>
      <c r="K604" s="3"/>
    </row>
    <row r="605" ht="14.95" customHeight="1" spans="1:11">
      <c r="A605" s="51">
        <v>23203</v>
      </c>
      <c r="B605" s="52" t="s">
        <v>507</v>
      </c>
      <c r="C605" s="53">
        <f t="shared" si="83"/>
        <v>5</v>
      </c>
      <c r="D605" s="53" t="str">
        <f>IF(C605=5,"",MID(A605,1,5))</f>
        <v/>
      </c>
      <c r="E605" s="62">
        <v>11749</v>
      </c>
      <c r="F605" s="62">
        <v>11332</v>
      </c>
      <c r="G605" s="62">
        <v>11869</v>
      </c>
      <c r="H605" s="54">
        <f t="shared" si="82"/>
        <v>104.738792799153</v>
      </c>
      <c r="I605" s="54">
        <f t="shared" si="84"/>
        <v>1.0213635202996</v>
      </c>
      <c r="K605" s="3"/>
    </row>
    <row r="606" ht="14.95" customHeight="1" spans="1:11">
      <c r="A606" s="51">
        <v>2320301</v>
      </c>
      <c r="B606" s="51" t="s">
        <v>508</v>
      </c>
      <c r="C606" s="53">
        <f t="shared" si="83"/>
        <v>7</v>
      </c>
      <c r="D606" s="53" t="str">
        <f>IF(C606=5,"",MID(A606,1,5))</f>
        <v>23203</v>
      </c>
      <c r="E606" s="55">
        <v>11749</v>
      </c>
      <c r="F606" s="55">
        <v>11332</v>
      </c>
      <c r="G606" s="55">
        <v>11869</v>
      </c>
      <c r="H606" s="56">
        <f t="shared" si="82"/>
        <v>104.738792799153</v>
      </c>
      <c r="I606" s="56">
        <f t="shared" si="84"/>
        <v>1.0213635202996</v>
      </c>
      <c r="K606" s="3"/>
    </row>
    <row r="607" ht="14.95" customHeight="1" spans="1:11">
      <c r="A607" s="51">
        <v>233</v>
      </c>
      <c r="B607" s="52" t="s">
        <v>509</v>
      </c>
      <c r="C607" s="53">
        <f t="shared" si="83"/>
        <v>3</v>
      </c>
      <c r="D607" s="53"/>
      <c r="E607" s="62">
        <v>24</v>
      </c>
      <c r="F607" s="62">
        <v>30</v>
      </c>
      <c r="G607" s="62">
        <v>29</v>
      </c>
      <c r="H607" s="54">
        <f t="shared" si="82"/>
        <v>96.6666666666667</v>
      </c>
      <c r="I607" s="54">
        <f t="shared" si="84"/>
        <v>20.8333333333333</v>
      </c>
      <c r="K607" s="3"/>
    </row>
    <row r="608" ht="14.95" customHeight="1" spans="1:11">
      <c r="A608" s="65">
        <v>23303</v>
      </c>
      <c r="B608" s="66" t="s">
        <v>510</v>
      </c>
      <c r="C608" s="53">
        <f t="shared" si="83"/>
        <v>5</v>
      </c>
      <c r="D608" s="53" t="str">
        <f>IF(C608=5,"",MID(A608,1,5))</f>
        <v/>
      </c>
      <c r="E608" s="62">
        <v>24</v>
      </c>
      <c r="F608" s="62">
        <v>30</v>
      </c>
      <c r="G608" s="62">
        <v>29</v>
      </c>
      <c r="H608" s="54">
        <f t="shared" si="82"/>
        <v>96.6666666666667</v>
      </c>
      <c r="I608" s="54">
        <f t="shared" si="84"/>
        <v>20.8333333333333</v>
      </c>
      <c r="K608" s="3"/>
    </row>
    <row r="609" ht="14.95" customHeight="1" spans="1:11">
      <c r="A609" s="51">
        <v>2330301</v>
      </c>
      <c r="B609" s="67" t="s">
        <v>511</v>
      </c>
      <c r="C609" s="53">
        <f t="shared" si="83"/>
        <v>7</v>
      </c>
      <c r="D609" s="53" t="str">
        <f>IF(C609=5,"",MID(A609,1,5))</f>
        <v>23303</v>
      </c>
      <c r="E609" s="55">
        <v>24</v>
      </c>
      <c r="F609" s="55">
        <v>30</v>
      </c>
      <c r="G609" s="55">
        <v>29</v>
      </c>
      <c r="H609" s="56">
        <f t="shared" si="82"/>
        <v>96.6666666666667</v>
      </c>
      <c r="I609" s="56">
        <f t="shared" si="84"/>
        <v>20.8333333333333</v>
      </c>
      <c r="K609" s="3"/>
    </row>
  </sheetData>
  <autoFilter ref="A5:K609">
    <extLst/>
  </autoFilter>
  <mergeCells count="5">
    <mergeCell ref="B1:I1"/>
    <mergeCell ref="F3:H3"/>
    <mergeCell ref="B3:B4"/>
    <mergeCell ref="E3:E4"/>
    <mergeCell ref="I3:I4"/>
  </mergeCells>
  <printOptions horizontalCentered="1"/>
  <pageMargins left="0.306944444444444" right="0.306944444444444" top="0.554861111111111" bottom="0" header="0.298611111111111" footer="0.298611111111111"/>
  <pageSetup paperSize="9" scale="94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50"/>
  <sheetViews>
    <sheetView workbookViewId="0">
      <pane xSplit="2" ySplit="5" topLeftCell="C6" activePane="bottomRight" state="frozenSplit"/>
      <selection/>
      <selection pane="topRight"/>
      <selection pane="bottomLeft"/>
      <selection pane="bottomRight" activeCell="K1" sqref="K$1:K$1048576"/>
    </sheetView>
  </sheetViews>
  <sheetFormatPr defaultColWidth="9" defaultRowHeight="14.25"/>
  <cols>
    <col min="2" max="2" width="29.125" style="6" customWidth="1"/>
    <col min="3" max="3" width="2.375" style="6" customWidth="1"/>
    <col min="4" max="4" width="6.375" style="6" customWidth="1"/>
    <col min="5" max="5" width="13.125" style="7" customWidth="1"/>
    <col min="6" max="6" width="9.75" style="8" customWidth="1"/>
    <col min="7" max="7" width="8.375" style="8" customWidth="1"/>
    <col min="8" max="8" width="12" customWidth="1"/>
    <col min="9" max="9" width="12.5" customWidth="1"/>
  </cols>
  <sheetData>
    <row r="1" s="1" customFormat="1" ht="32.25" customHeight="1" spans="2:9">
      <c r="B1" s="9" t="s">
        <v>0</v>
      </c>
      <c r="C1" s="9"/>
      <c r="D1" s="9"/>
      <c r="E1" s="10"/>
      <c r="F1" s="10"/>
      <c r="G1" s="10"/>
      <c r="H1" s="10"/>
      <c r="I1" s="10"/>
    </row>
    <row r="2" s="2" customFormat="1" ht="21.75" customHeight="1" spans="2:9">
      <c r="B2" s="11"/>
      <c r="C2" s="11"/>
      <c r="D2" s="11"/>
      <c r="E2" s="12"/>
      <c r="F2" s="12"/>
      <c r="G2" s="12"/>
      <c r="H2" s="12"/>
      <c r="I2" s="28" t="s">
        <v>1</v>
      </c>
    </row>
    <row r="3" ht="23.25" customHeight="1" spans="2:9">
      <c r="B3" s="13" t="s">
        <v>2</v>
      </c>
      <c r="C3" s="13"/>
      <c r="D3" s="13"/>
      <c r="E3" s="14" t="s">
        <v>3</v>
      </c>
      <c r="F3" s="15" t="s">
        <v>4</v>
      </c>
      <c r="G3" s="15"/>
      <c r="H3" s="15"/>
      <c r="I3" s="17" t="s">
        <v>5</v>
      </c>
    </row>
    <row r="4" ht="33" customHeight="1" spans="2:9">
      <c r="B4" s="13"/>
      <c r="C4" s="13"/>
      <c r="D4" s="13"/>
      <c r="E4" s="14"/>
      <c r="F4" s="16" t="s">
        <v>6</v>
      </c>
      <c r="G4" s="16" t="s">
        <v>7</v>
      </c>
      <c r="H4" s="17" t="s">
        <v>8</v>
      </c>
      <c r="I4" s="17"/>
    </row>
    <row r="5" s="3" customFormat="1" ht="24.95" customHeight="1" spans="2:9">
      <c r="B5" s="18" t="s">
        <v>9</v>
      </c>
      <c r="C5" s="18"/>
      <c r="D5" s="18"/>
      <c r="E5" s="19">
        <f>SUM(E6,E248,E288,E307,E397,E449,E505,E562,E691,E775,E852,E875,E983,E1040,E1104,E1124,E1154,E1164,E1209,E1231,E1276,E1326,E1331,E1344)</f>
        <v>432471</v>
      </c>
      <c r="F5" s="19">
        <f>SUM(F6,F248,F288,F307,F397,F449,F505,F562,F691,F775,F852,F875,F983,F1040,F1104,F1124,F1154,F1164,F1209,F1231,F1276,F1326,F1331,F1344)</f>
        <v>352585</v>
      </c>
      <c r="G5" s="19">
        <f>SUM(G6,G248,G288,G307,G397,G449,G505,G562,G691,G775,G852,G875,G983,G1040,G1104,G1124,G1154,G1164,G1209,G1231,G1276,G1326,G1331,G1344)</f>
        <v>447279</v>
      </c>
      <c r="H5" s="20">
        <f t="shared" ref="H5:H19" si="0">G5/F5*100</f>
        <v>126.857069926401</v>
      </c>
      <c r="I5" s="20">
        <f t="shared" ref="I5:I34" si="1">(G5-E5)/E5*100</f>
        <v>3.42404461802063</v>
      </c>
    </row>
    <row r="6" s="3" customFormat="1" ht="24.95" customHeight="1" spans="1:9">
      <c r="A6" s="21">
        <v>201</v>
      </c>
      <c r="B6" s="22" t="s">
        <v>10</v>
      </c>
      <c r="C6" s="23">
        <f t="shared" ref="C6:C35" si="2">LEN(A6)</f>
        <v>3</v>
      </c>
      <c r="D6" s="23"/>
      <c r="E6" s="24">
        <f>E7+E19+E28+E39+E50+E61+E72+E80+E89+E102+E111+E122+E134+E141+E149+E155+E162+E169+E176+E183+E190+E198+E204+E210+E217+E232+E239+E245</f>
        <v>40895</v>
      </c>
      <c r="F6" s="24">
        <f t="shared" ref="E6:G6" si="3">F7+F19+F28+F39+F50+F61+F72+F80+F89+F102+F111+F122+F134+F141+F149+F155+F162+F169+F176+F183+F190+F198+F204+F210+F217+F232+F239+F245</f>
        <v>57030</v>
      </c>
      <c r="G6" s="24">
        <f t="shared" si="3"/>
        <v>46781</v>
      </c>
      <c r="H6" s="20">
        <f t="shared" si="0"/>
        <v>82.0287567946695</v>
      </c>
      <c r="I6" s="20">
        <f t="shared" si="1"/>
        <v>14.3929575742756</v>
      </c>
    </row>
    <row r="7" s="4" customFormat="1" ht="24.95" customHeight="1" spans="1:9">
      <c r="A7" s="21">
        <v>20101</v>
      </c>
      <c r="B7" s="22" t="s">
        <v>11</v>
      </c>
      <c r="C7" s="23">
        <f t="shared" si="2"/>
        <v>5</v>
      </c>
      <c r="D7" s="23" t="str">
        <f t="shared" ref="D7:D35" si="4">IF(C7=5,"",MID(A7,1,5))</f>
        <v/>
      </c>
      <c r="E7" s="24">
        <f t="shared" ref="E7:G7" si="5">SUM(E8:E18)</f>
        <v>973</v>
      </c>
      <c r="F7" s="24">
        <f t="shared" si="5"/>
        <v>1196</v>
      </c>
      <c r="G7" s="24">
        <f t="shared" si="5"/>
        <v>961</v>
      </c>
      <c r="H7" s="20">
        <f t="shared" si="0"/>
        <v>80.3511705685619</v>
      </c>
      <c r="I7" s="20">
        <f t="shared" si="1"/>
        <v>-1.23329907502569</v>
      </c>
    </row>
    <row r="8" ht="24.95" customHeight="1" spans="1:11">
      <c r="A8" s="21">
        <v>2010101</v>
      </c>
      <c r="B8" s="21" t="s">
        <v>12</v>
      </c>
      <c r="C8" s="23">
        <f t="shared" si="2"/>
        <v>7</v>
      </c>
      <c r="D8" s="23" t="str">
        <f t="shared" si="4"/>
        <v>20101</v>
      </c>
      <c r="E8" s="25">
        <f>VLOOKUP(A8,'[1]L02'!$A$6:$D$1317,4,0)</f>
        <v>679</v>
      </c>
      <c r="F8" s="25">
        <f>ROUND(SUMIF([3]表三汇总表!$A$10:$A$611,A8,[3]表三汇总表!$D$10:$D$611),0)</f>
        <v>1196</v>
      </c>
      <c r="G8" s="25">
        <f>VLOOKUP(A8,'[2]L02'!$A$6:$C$1332,3,0)</f>
        <v>546</v>
      </c>
      <c r="H8" s="26">
        <f t="shared" si="0"/>
        <v>45.6521739130435</v>
      </c>
      <c r="I8" s="26">
        <f t="shared" si="1"/>
        <v>-19.5876288659794</v>
      </c>
      <c r="K8" s="4"/>
    </row>
    <row r="9" ht="24.95" customHeight="1" spans="1:11">
      <c r="A9" s="21">
        <v>2010102</v>
      </c>
      <c r="B9" s="21" t="s">
        <v>13</v>
      </c>
      <c r="C9" s="23">
        <f t="shared" si="2"/>
        <v>7</v>
      </c>
      <c r="D9" s="23" t="str">
        <f t="shared" si="4"/>
        <v>20101</v>
      </c>
      <c r="E9" s="25">
        <f>VLOOKUP(A9,'[1]L02'!$A$6:$D$1317,4,0)</f>
        <v>112</v>
      </c>
      <c r="F9" s="25">
        <f>ROUND(SUMIF([3]表三汇总表!$A$10:$A$611,A9,[3]表三汇总表!$D$10:$D$611),0)</f>
        <v>0</v>
      </c>
      <c r="G9" s="25">
        <f>VLOOKUP(A9,'[2]L02'!$A$6:$C$1332,3,0)</f>
        <v>353</v>
      </c>
      <c r="H9" s="26" t="e">
        <f t="shared" si="0"/>
        <v>#DIV/0!</v>
      </c>
      <c r="I9" s="26">
        <f t="shared" si="1"/>
        <v>215.178571428571</v>
      </c>
      <c r="K9" s="4"/>
    </row>
    <row r="10" ht="24.95" customHeight="1" spans="1:11">
      <c r="A10" s="21">
        <v>2010103</v>
      </c>
      <c r="B10" s="21" t="s">
        <v>64</v>
      </c>
      <c r="C10" s="23">
        <f t="shared" si="2"/>
        <v>7</v>
      </c>
      <c r="D10" s="23" t="str">
        <f t="shared" si="4"/>
        <v>20101</v>
      </c>
      <c r="E10" s="25">
        <f>VLOOKUP(A10,'[1]L02'!$A$6:$D$1317,4,0)</f>
        <v>0</v>
      </c>
      <c r="F10" s="25">
        <f>ROUND(SUMIF([3]表三汇总表!$A$10:$A$611,A10,[3]表三汇总表!$D$10:$D$611),0)</f>
        <v>0</v>
      </c>
      <c r="G10" s="25">
        <f>VLOOKUP(A10,'[2]L02'!$A$6:$C$1332,3,0)</f>
        <v>0</v>
      </c>
      <c r="H10" s="26" t="e">
        <f t="shared" si="0"/>
        <v>#DIV/0!</v>
      </c>
      <c r="I10" s="26" t="e">
        <f t="shared" si="1"/>
        <v>#DIV/0!</v>
      </c>
      <c r="K10" s="4"/>
    </row>
    <row r="11" ht="24.95" customHeight="1" spans="1:11">
      <c r="A11" s="21">
        <v>2010104</v>
      </c>
      <c r="B11" s="21" t="s">
        <v>14</v>
      </c>
      <c r="C11" s="23">
        <f t="shared" si="2"/>
        <v>7</v>
      </c>
      <c r="D11" s="23" t="str">
        <f t="shared" si="4"/>
        <v>20101</v>
      </c>
      <c r="E11" s="25">
        <f>VLOOKUP(A11,'[1]L02'!$A$6:$D$1317,4,0)</f>
        <v>37</v>
      </c>
      <c r="F11" s="25">
        <f>ROUND(SUMIF([3]表三汇总表!$A$10:$A$611,A11,[3]表三汇总表!$D$10:$D$611),0)</f>
        <v>0</v>
      </c>
      <c r="G11" s="25">
        <f>VLOOKUP(A11,'[2]L02'!$A$6:$C$1332,3,0)</f>
        <v>0</v>
      </c>
      <c r="H11" s="26" t="e">
        <f t="shared" si="0"/>
        <v>#DIV/0!</v>
      </c>
      <c r="I11" s="26">
        <f t="shared" si="1"/>
        <v>-100</v>
      </c>
      <c r="K11" s="4"/>
    </row>
    <row r="12" s="4" customFormat="1" ht="24.95" customHeight="1" spans="1:9">
      <c r="A12" s="21">
        <v>2010105</v>
      </c>
      <c r="B12" s="21" t="s">
        <v>512</v>
      </c>
      <c r="C12" s="23">
        <f t="shared" si="2"/>
        <v>7</v>
      </c>
      <c r="D12" s="23" t="str">
        <f t="shared" si="4"/>
        <v>20101</v>
      </c>
      <c r="E12" s="25">
        <f>VLOOKUP(A12,'[1]L02'!$A$6:$D$1317,4,0)</f>
        <v>0</v>
      </c>
      <c r="F12" s="25">
        <f>ROUND(SUMIF([3]表三汇总表!$A$10:$A$611,A12,[3]表三汇总表!$D$10:$D$611),0)</f>
        <v>0</v>
      </c>
      <c r="G12" s="25">
        <f>VLOOKUP(A12,'[2]L02'!$A$6:$C$1332,3,0)</f>
        <v>0</v>
      </c>
      <c r="H12" s="26" t="e">
        <f t="shared" si="0"/>
        <v>#DIV/0!</v>
      </c>
      <c r="I12" s="26" t="e">
        <f t="shared" si="1"/>
        <v>#DIV/0!</v>
      </c>
    </row>
    <row r="13" ht="24.95" customHeight="1" spans="1:11">
      <c r="A13" s="21">
        <v>2010106</v>
      </c>
      <c r="B13" s="21" t="s">
        <v>15</v>
      </c>
      <c r="C13" s="23">
        <f t="shared" si="2"/>
        <v>7</v>
      </c>
      <c r="D13" s="23" t="str">
        <f t="shared" si="4"/>
        <v>20101</v>
      </c>
      <c r="E13" s="25">
        <f>VLOOKUP(A13,'[1]L02'!$A$6:$D$1317,4,0)</f>
        <v>51</v>
      </c>
      <c r="F13" s="25">
        <f>ROUND(SUMIF([3]表三汇总表!$A$10:$A$611,A13,[3]表三汇总表!$D$10:$D$611),0)</f>
        <v>0</v>
      </c>
      <c r="G13" s="25">
        <f>VLOOKUP(A13,'[2]L02'!$A$6:$C$1332,3,0)</f>
        <v>0</v>
      </c>
      <c r="H13" s="26" t="e">
        <f t="shared" si="0"/>
        <v>#DIV/0!</v>
      </c>
      <c r="I13" s="26">
        <f t="shared" si="1"/>
        <v>-100</v>
      </c>
      <c r="K13" s="4"/>
    </row>
    <row r="14" ht="24.95" customHeight="1" spans="1:11">
      <c r="A14" s="21">
        <v>2010107</v>
      </c>
      <c r="B14" s="21" t="s">
        <v>16</v>
      </c>
      <c r="C14" s="23">
        <f t="shared" si="2"/>
        <v>7</v>
      </c>
      <c r="D14" s="23" t="str">
        <f t="shared" si="4"/>
        <v>20101</v>
      </c>
      <c r="E14" s="25">
        <f>VLOOKUP(A14,'[1]L02'!$A$6:$D$1317,4,0)</f>
        <v>34</v>
      </c>
      <c r="F14" s="25">
        <f>ROUND(SUMIF([3]表三汇总表!$A$10:$A$611,A14,[3]表三汇总表!$D$10:$D$611),0)</f>
        <v>0</v>
      </c>
      <c r="G14" s="25">
        <f>VLOOKUP(A14,'[2]L02'!$A$6:$C$1332,3,0)</f>
        <v>62</v>
      </c>
      <c r="H14" s="26" t="e">
        <f t="shared" si="0"/>
        <v>#DIV/0!</v>
      </c>
      <c r="I14" s="26">
        <f t="shared" si="1"/>
        <v>82.3529411764706</v>
      </c>
      <c r="K14" s="4"/>
    </row>
    <row r="15" ht="24.95" customHeight="1" spans="1:11">
      <c r="A15" s="21">
        <v>2010108</v>
      </c>
      <c r="B15" s="21" t="s">
        <v>17</v>
      </c>
      <c r="C15" s="23">
        <f t="shared" si="2"/>
        <v>7</v>
      </c>
      <c r="D15" s="23" t="str">
        <f t="shared" si="4"/>
        <v>20101</v>
      </c>
      <c r="E15" s="25">
        <f>VLOOKUP(A15,'[1]L02'!$A$6:$D$1317,4,0)</f>
        <v>58</v>
      </c>
      <c r="F15" s="25">
        <f>ROUND(SUMIF([3]表三汇总表!$A$10:$A$611,A15,[3]表三汇总表!$D$10:$D$611),0)</f>
        <v>0</v>
      </c>
      <c r="G15" s="25">
        <f>VLOOKUP(A15,'[2]L02'!$A$6:$C$1332,3,0)</f>
        <v>0</v>
      </c>
      <c r="H15" s="26" t="e">
        <f t="shared" si="0"/>
        <v>#DIV/0!</v>
      </c>
      <c r="I15" s="26">
        <f t="shared" si="1"/>
        <v>-100</v>
      </c>
      <c r="K15" s="4"/>
    </row>
    <row r="16" ht="24.95" customHeight="1" spans="1:11">
      <c r="A16" s="21">
        <v>2010109</v>
      </c>
      <c r="B16" s="21" t="s">
        <v>18</v>
      </c>
      <c r="C16" s="23">
        <f t="shared" si="2"/>
        <v>7</v>
      </c>
      <c r="D16" s="23" t="str">
        <f t="shared" si="4"/>
        <v>20101</v>
      </c>
      <c r="E16" s="25">
        <f>VLOOKUP(A16,'[1]L02'!$A$6:$D$1317,4,0)</f>
        <v>2</v>
      </c>
      <c r="F16" s="25">
        <f>ROUND(SUMIF([3]表三汇总表!$A$10:$A$611,A16,[3]表三汇总表!$D$10:$D$611),0)</f>
        <v>0</v>
      </c>
      <c r="G16" s="25">
        <f>VLOOKUP(A16,'[2]L02'!$A$6:$C$1332,3,0)</f>
        <v>0</v>
      </c>
      <c r="H16" s="26" t="e">
        <f t="shared" si="0"/>
        <v>#DIV/0!</v>
      </c>
      <c r="I16" s="26">
        <f t="shared" si="1"/>
        <v>-100</v>
      </c>
      <c r="K16" s="4"/>
    </row>
    <row r="17" s="4" customFormat="1" ht="24.95" customHeight="1" spans="1:9">
      <c r="A17" s="21">
        <v>2010150</v>
      </c>
      <c r="B17" s="21" t="s">
        <v>33</v>
      </c>
      <c r="C17" s="23">
        <f t="shared" si="2"/>
        <v>7</v>
      </c>
      <c r="D17" s="23" t="str">
        <f t="shared" si="4"/>
        <v>20101</v>
      </c>
      <c r="E17" s="25">
        <f>VLOOKUP(A17,'[1]L02'!$A$6:$D$1317,4,0)</f>
        <v>0</v>
      </c>
      <c r="F17" s="25">
        <f>ROUND(SUMIF([3]表三汇总表!$A$10:$A$611,A17,[3]表三汇总表!$D$10:$D$611),0)</f>
        <v>0</v>
      </c>
      <c r="G17" s="25">
        <f>VLOOKUP(A17,'[2]L02'!$A$6:$C$1332,3,0)</f>
        <v>0</v>
      </c>
      <c r="H17" s="26" t="e">
        <f t="shared" si="0"/>
        <v>#DIV/0!</v>
      </c>
      <c r="I17" s="26" t="e">
        <f t="shared" si="1"/>
        <v>#DIV/0!</v>
      </c>
    </row>
    <row r="18" ht="24.95" customHeight="1" spans="1:11">
      <c r="A18" s="21">
        <v>2010199</v>
      </c>
      <c r="B18" s="21" t="s">
        <v>513</v>
      </c>
      <c r="C18" s="23">
        <f t="shared" si="2"/>
        <v>7</v>
      </c>
      <c r="D18" s="23" t="str">
        <f t="shared" si="4"/>
        <v>20101</v>
      </c>
      <c r="E18" s="25">
        <f>VLOOKUP(A18,'[1]L02'!$A$6:$D$1317,4,0)</f>
        <v>0</v>
      </c>
      <c r="F18" s="25">
        <f>ROUND(SUMIF([3]表三汇总表!$A$10:$A$611,A18,[3]表三汇总表!$D$10:$D$611),0)</f>
        <v>0</v>
      </c>
      <c r="G18" s="25">
        <f>VLOOKUP(A18,'[2]L02'!$A$6:$C$1332,3,0)</f>
        <v>0</v>
      </c>
      <c r="H18" s="26" t="e">
        <f t="shared" si="0"/>
        <v>#DIV/0!</v>
      </c>
      <c r="I18" s="26" t="e">
        <f t="shared" si="1"/>
        <v>#DIV/0!</v>
      </c>
      <c r="K18" s="4"/>
    </row>
    <row r="19" ht="24.95" customHeight="1" spans="1:11">
      <c r="A19" s="21">
        <v>20102</v>
      </c>
      <c r="B19" s="22" t="s">
        <v>19</v>
      </c>
      <c r="C19" s="23">
        <f t="shared" si="2"/>
        <v>5</v>
      </c>
      <c r="D19" s="23" t="str">
        <f t="shared" si="4"/>
        <v/>
      </c>
      <c r="E19" s="25">
        <f t="shared" ref="E19:G19" si="6">SUM(E20:E27)</f>
        <v>874</v>
      </c>
      <c r="F19" s="25">
        <f t="shared" si="6"/>
        <v>1101</v>
      </c>
      <c r="G19" s="25">
        <f t="shared" si="6"/>
        <v>812</v>
      </c>
      <c r="H19" s="20">
        <f t="shared" si="0"/>
        <v>73.7511353315168</v>
      </c>
      <c r="I19" s="20">
        <f t="shared" si="1"/>
        <v>-7.09382151029748</v>
      </c>
      <c r="K19" s="4"/>
    </row>
    <row r="20" ht="24.95" customHeight="1" spans="1:11">
      <c r="A20" s="21">
        <v>2010201</v>
      </c>
      <c r="B20" s="21" t="s">
        <v>12</v>
      </c>
      <c r="C20" s="23">
        <f t="shared" si="2"/>
        <v>7</v>
      </c>
      <c r="D20" s="23" t="str">
        <f t="shared" si="4"/>
        <v>20102</v>
      </c>
      <c r="E20" s="25">
        <f>VLOOKUP(A20,'[1]L02'!$A$6:$D$1317,4,0)</f>
        <v>594</v>
      </c>
      <c r="F20" s="25">
        <f>ROUND(SUMIF([3]表三汇总表!$A$10:$A$611,A20,[3]表三汇总表!$D$10:$D$611),0)</f>
        <v>1101</v>
      </c>
      <c r="G20" s="25">
        <f>VLOOKUP(A20,'[2]L02'!$A$6:$C$1332,3,0)</f>
        <v>544</v>
      </c>
      <c r="H20" s="26">
        <f t="shared" ref="H19:H28" si="7">G20/F20*100</f>
        <v>49.4096276112625</v>
      </c>
      <c r="I20" s="26">
        <f t="shared" si="1"/>
        <v>-8.41750841750842</v>
      </c>
      <c r="K20" s="4"/>
    </row>
    <row r="21" ht="24.95" customHeight="1" spans="1:11">
      <c r="A21" s="21">
        <v>2010202</v>
      </c>
      <c r="B21" s="21" t="s">
        <v>13</v>
      </c>
      <c r="C21" s="23">
        <f t="shared" si="2"/>
        <v>7</v>
      </c>
      <c r="D21" s="23" t="str">
        <f t="shared" si="4"/>
        <v>20102</v>
      </c>
      <c r="E21" s="25">
        <f>VLOOKUP(A21,'[1]L02'!$A$6:$D$1317,4,0)</f>
        <v>280</v>
      </c>
      <c r="F21" s="25">
        <f>ROUND(SUMIF([3]表三汇总表!$A$10:$A$611,A21,[3]表三汇总表!$D$10:$D$611),0)</f>
        <v>0</v>
      </c>
      <c r="G21" s="25">
        <f>VLOOKUP(A21,'[2]L02'!$A$6:$C$1332,3,0)</f>
        <v>228</v>
      </c>
      <c r="H21" s="26" t="e">
        <f t="shared" si="7"/>
        <v>#DIV/0!</v>
      </c>
      <c r="I21" s="26">
        <f t="shared" si="1"/>
        <v>-18.5714285714286</v>
      </c>
      <c r="K21" s="4"/>
    </row>
    <row r="22" ht="24.95" customHeight="1" spans="1:11">
      <c r="A22" s="21">
        <v>2010203</v>
      </c>
      <c r="B22" s="21" t="s">
        <v>64</v>
      </c>
      <c r="C22" s="23">
        <f t="shared" si="2"/>
        <v>7</v>
      </c>
      <c r="D22" s="23" t="str">
        <f t="shared" si="4"/>
        <v>20102</v>
      </c>
      <c r="E22" s="25">
        <f>VLOOKUP(A22,'[1]L02'!$A$6:$D$1317,4,0)</f>
        <v>0</v>
      </c>
      <c r="F22" s="25">
        <f>ROUND(SUMIF([3]表三汇总表!$A$10:$A$611,A22,[3]表三汇总表!$D$10:$D$611),0)</f>
        <v>0</v>
      </c>
      <c r="G22" s="25">
        <f>VLOOKUP(A22,'[2]L02'!$A$6:$C$1332,3,0)</f>
        <v>0</v>
      </c>
      <c r="H22" s="26" t="e">
        <f t="shared" si="7"/>
        <v>#DIV/0!</v>
      </c>
      <c r="I22" s="26" t="e">
        <f t="shared" si="1"/>
        <v>#DIV/0!</v>
      </c>
      <c r="K22" s="4"/>
    </row>
    <row r="23" ht="24.95" customHeight="1" spans="1:11">
      <c r="A23" s="21">
        <v>2010204</v>
      </c>
      <c r="B23" s="21" t="s">
        <v>514</v>
      </c>
      <c r="C23" s="23">
        <f t="shared" si="2"/>
        <v>7</v>
      </c>
      <c r="D23" s="23" t="str">
        <f t="shared" si="4"/>
        <v>20102</v>
      </c>
      <c r="E23" s="25">
        <f>VLOOKUP(A23,'[1]L02'!$A$6:$D$1317,4,0)</f>
        <v>0</v>
      </c>
      <c r="F23" s="25">
        <f>ROUND(SUMIF([3]表三汇总表!$A$10:$A$611,A23,[3]表三汇总表!$D$10:$D$611),0)</f>
        <v>0</v>
      </c>
      <c r="G23" s="25">
        <f>VLOOKUP(A23,'[2]L02'!$A$6:$C$1332,3,0)</f>
        <v>0</v>
      </c>
      <c r="H23" s="26" t="e">
        <f t="shared" si="7"/>
        <v>#DIV/0!</v>
      </c>
      <c r="I23" s="26" t="e">
        <f t="shared" si="1"/>
        <v>#DIV/0!</v>
      </c>
      <c r="K23" s="4"/>
    </row>
    <row r="24" ht="24.95" customHeight="1" spans="1:11">
      <c r="A24" s="21">
        <v>2010205</v>
      </c>
      <c r="B24" s="21" t="s">
        <v>515</v>
      </c>
      <c r="C24" s="23">
        <f t="shared" si="2"/>
        <v>7</v>
      </c>
      <c r="D24" s="23" t="str">
        <f t="shared" si="4"/>
        <v>20102</v>
      </c>
      <c r="E24" s="25">
        <f>VLOOKUP(A24,'[1]L02'!$A$6:$D$1317,4,0)</f>
        <v>0</v>
      </c>
      <c r="F24" s="25">
        <f>ROUND(SUMIF([3]表三汇总表!$A$10:$A$611,A24,[3]表三汇总表!$D$10:$D$611),0)</f>
        <v>0</v>
      </c>
      <c r="G24" s="25">
        <f>VLOOKUP(A24,'[2]L02'!$A$6:$C$1332,3,0)</f>
        <v>0</v>
      </c>
      <c r="H24" s="26" t="e">
        <f t="shared" si="7"/>
        <v>#DIV/0!</v>
      </c>
      <c r="I24" s="26" t="e">
        <f t="shared" si="1"/>
        <v>#DIV/0!</v>
      </c>
      <c r="K24" s="4"/>
    </row>
    <row r="25" s="4" customFormat="1" ht="24.95" customHeight="1" spans="1:9">
      <c r="A25" s="21">
        <v>2010206</v>
      </c>
      <c r="B25" s="21" t="s">
        <v>516</v>
      </c>
      <c r="C25" s="23">
        <f t="shared" si="2"/>
        <v>7</v>
      </c>
      <c r="D25" s="23" t="str">
        <f t="shared" si="4"/>
        <v>20102</v>
      </c>
      <c r="E25" s="25">
        <f>VLOOKUP(A25,'[1]L02'!$A$6:$D$1317,4,0)</f>
        <v>0</v>
      </c>
      <c r="F25" s="25">
        <f>ROUND(SUMIF([3]表三汇总表!$A$10:$A$611,A25,[3]表三汇总表!$D$10:$D$611),0)</f>
        <v>0</v>
      </c>
      <c r="G25" s="25">
        <f>VLOOKUP(A25,'[2]L02'!$A$6:$C$1332,3,0)</f>
        <v>0</v>
      </c>
      <c r="H25" s="26" t="e">
        <f t="shared" si="7"/>
        <v>#DIV/0!</v>
      </c>
      <c r="I25" s="26" t="e">
        <f t="shared" si="1"/>
        <v>#DIV/0!</v>
      </c>
    </row>
    <row r="26" ht="24.95" customHeight="1" spans="1:11">
      <c r="A26" s="21">
        <v>2010250</v>
      </c>
      <c r="B26" s="21" t="s">
        <v>33</v>
      </c>
      <c r="C26" s="23">
        <f t="shared" si="2"/>
        <v>7</v>
      </c>
      <c r="D26" s="23" t="str">
        <f t="shared" si="4"/>
        <v>20102</v>
      </c>
      <c r="E26" s="25">
        <f>VLOOKUP(A26,'[1]L02'!$A$6:$D$1317,4,0)</f>
        <v>0</v>
      </c>
      <c r="F26" s="25">
        <f>ROUND(SUMIF([3]表三汇总表!$A$10:$A$611,A26,[3]表三汇总表!$D$10:$D$611),0)</f>
        <v>0</v>
      </c>
      <c r="G26" s="25">
        <f>VLOOKUP(A26,'[2]L02'!$A$6:$C$1332,3,0)</f>
        <v>0</v>
      </c>
      <c r="H26" s="26" t="e">
        <f t="shared" si="7"/>
        <v>#DIV/0!</v>
      </c>
      <c r="I26" s="26" t="e">
        <f t="shared" si="1"/>
        <v>#DIV/0!</v>
      </c>
      <c r="K26" s="4"/>
    </row>
    <row r="27" ht="24.95" customHeight="1" spans="1:11">
      <c r="A27" s="21">
        <v>2010299</v>
      </c>
      <c r="B27" s="21" t="s">
        <v>20</v>
      </c>
      <c r="C27" s="23">
        <f t="shared" si="2"/>
        <v>7</v>
      </c>
      <c r="D27" s="23" t="str">
        <f t="shared" si="4"/>
        <v>20102</v>
      </c>
      <c r="E27" s="25">
        <f>VLOOKUP(A27,'[1]L02'!$A$6:$D$1317,4,0)</f>
        <v>0</v>
      </c>
      <c r="F27" s="25">
        <f>ROUND(SUMIF([3]表三汇总表!$A$10:$A$611,A27,[3]表三汇总表!$D$10:$D$611),0)</f>
        <v>0</v>
      </c>
      <c r="G27" s="25">
        <f>VLOOKUP(A27,'[2]L02'!$A$6:$C$1332,3,0)</f>
        <v>40</v>
      </c>
      <c r="H27" s="26" t="e">
        <f t="shared" si="7"/>
        <v>#DIV/0!</v>
      </c>
      <c r="I27" s="26" t="e">
        <f t="shared" si="1"/>
        <v>#DIV/0!</v>
      </c>
      <c r="K27" s="4"/>
    </row>
    <row r="28" ht="24.95" customHeight="1" spans="1:11">
      <c r="A28" s="21">
        <v>20103</v>
      </c>
      <c r="B28" s="22" t="s">
        <v>21</v>
      </c>
      <c r="C28" s="23">
        <f t="shared" si="2"/>
        <v>5</v>
      </c>
      <c r="D28" s="23" t="str">
        <f t="shared" si="4"/>
        <v/>
      </c>
      <c r="E28" s="25">
        <f>SUM(E29:E38)</f>
        <v>19110</v>
      </c>
      <c r="F28" s="25">
        <f>SUM(F29:F38)</f>
        <v>30067</v>
      </c>
      <c r="G28" s="25">
        <f>SUM(G29:G38)</f>
        <v>15166</v>
      </c>
      <c r="H28" s="20">
        <f t="shared" si="7"/>
        <v>50.440682475804</v>
      </c>
      <c r="I28" s="20">
        <f t="shared" si="1"/>
        <v>-20.6384092098378</v>
      </c>
      <c r="K28" s="4"/>
    </row>
    <row r="29" ht="24.95" customHeight="1" spans="1:11">
      <c r="A29" s="21">
        <v>2010301</v>
      </c>
      <c r="B29" s="21" t="s">
        <v>12</v>
      </c>
      <c r="C29" s="23">
        <f t="shared" si="2"/>
        <v>7</v>
      </c>
      <c r="D29" s="23" t="str">
        <f t="shared" si="4"/>
        <v>20103</v>
      </c>
      <c r="E29" s="25">
        <f>VLOOKUP(A29,'[1]L02'!$A$6:$D$1317,4,0)</f>
        <v>9683</v>
      </c>
      <c r="F29" s="25">
        <f>ROUND(SUMIF([3]表三汇总表!$A$10:$A$611,A29,[3]表三汇总表!$D$10:$D$611),0)</f>
        <v>16577</v>
      </c>
      <c r="G29" s="25">
        <f>VLOOKUP(A29,'[2]L02'!$A$6:$C$1332,3,0)</f>
        <v>9815</v>
      </c>
      <c r="H29" s="26">
        <f t="shared" ref="H29:H38" si="8">G29/F29*100</f>
        <v>59.2085419557218</v>
      </c>
      <c r="I29" s="26">
        <f t="shared" si="1"/>
        <v>1.36321387999587</v>
      </c>
      <c r="K29" s="4"/>
    </row>
    <row r="30" ht="24.95" customHeight="1" spans="1:11">
      <c r="A30" s="21">
        <v>2010302</v>
      </c>
      <c r="B30" s="21" t="s">
        <v>13</v>
      </c>
      <c r="C30" s="23">
        <f t="shared" si="2"/>
        <v>7</v>
      </c>
      <c r="D30" s="23" t="str">
        <f t="shared" si="4"/>
        <v>20103</v>
      </c>
      <c r="E30" s="25">
        <f>VLOOKUP(A30,'[1]L02'!$A$6:$D$1317,4,0)</f>
        <v>6999</v>
      </c>
      <c r="F30" s="25">
        <f>ROUND(SUMIF([3]表三汇总表!$A$10:$A$611,A30,[3]表三汇总表!$D$10:$D$611),0)</f>
        <v>7765</v>
      </c>
      <c r="G30" s="25">
        <f>VLOOKUP(A30,'[2]L02'!$A$6:$C$1332,3,0)</f>
        <v>3326</v>
      </c>
      <c r="H30" s="26">
        <f t="shared" si="8"/>
        <v>42.8332260141661</v>
      </c>
      <c r="I30" s="26">
        <f t="shared" si="1"/>
        <v>-52.4789255607944</v>
      </c>
      <c r="K30" s="4"/>
    </row>
    <row r="31" s="4" customFormat="1" ht="24.95" customHeight="1" spans="1:9">
      <c r="A31" s="21">
        <v>2010303</v>
      </c>
      <c r="B31" s="21" t="s">
        <v>64</v>
      </c>
      <c r="C31" s="23">
        <f t="shared" si="2"/>
        <v>7</v>
      </c>
      <c r="D31" s="23" t="str">
        <f t="shared" si="4"/>
        <v>20103</v>
      </c>
      <c r="E31" s="25">
        <f>VLOOKUP(A31,'[1]L02'!$A$6:$D$1317,4,0)</f>
        <v>0</v>
      </c>
      <c r="F31" s="25">
        <f>ROUND(SUMIF([3]表三汇总表!$A$10:$A$611,A31,[3]表三汇总表!$D$10:$D$611),0)</f>
        <v>0</v>
      </c>
      <c r="G31" s="25">
        <f>VLOOKUP(A31,'[2]L02'!$A$6:$C$1332,3,0)</f>
        <v>0</v>
      </c>
      <c r="H31" s="26" t="e">
        <f t="shared" si="8"/>
        <v>#DIV/0!</v>
      </c>
      <c r="I31" s="26" t="e">
        <f t="shared" si="1"/>
        <v>#DIV/0!</v>
      </c>
    </row>
    <row r="32" ht="24.95" customHeight="1" spans="1:11">
      <c r="A32" s="21">
        <v>2010304</v>
      </c>
      <c r="B32" s="21" t="s">
        <v>517</v>
      </c>
      <c r="C32" s="23">
        <f t="shared" si="2"/>
        <v>7</v>
      </c>
      <c r="D32" s="23" t="str">
        <f t="shared" si="4"/>
        <v>20103</v>
      </c>
      <c r="E32" s="25">
        <f>VLOOKUP(A32,'[1]L02'!$A$6:$D$1317,4,0)</f>
        <v>0</v>
      </c>
      <c r="F32" s="25">
        <f>ROUND(SUMIF([3]表三汇总表!$A$10:$A$611,A32,[3]表三汇总表!$D$10:$D$611),0)</f>
        <v>0</v>
      </c>
      <c r="G32" s="25">
        <f>VLOOKUP(A32,'[2]L02'!$A$6:$C$1332,3,0)</f>
        <v>0</v>
      </c>
      <c r="H32" s="26" t="e">
        <f t="shared" si="8"/>
        <v>#DIV/0!</v>
      </c>
      <c r="I32" s="26" t="e">
        <f t="shared" si="1"/>
        <v>#DIV/0!</v>
      </c>
      <c r="K32" s="4"/>
    </row>
    <row r="33" ht="24.95" customHeight="1" spans="1:11">
      <c r="A33" s="21">
        <v>2010305</v>
      </c>
      <c r="B33" s="21" t="s">
        <v>518</v>
      </c>
      <c r="C33" s="23">
        <f t="shared" si="2"/>
        <v>7</v>
      </c>
      <c r="D33" s="23" t="str">
        <f t="shared" si="4"/>
        <v>20103</v>
      </c>
      <c r="E33" s="25">
        <f>VLOOKUP(A33,'[1]L02'!$A$6:$D$1317,4,0)</f>
        <v>0</v>
      </c>
      <c r="F33" s="25">
        <f>ROUND(SUMIF([3]表三汇总表!$A$10:$A$611,A33,[3]表三汇总表!$D$10:$D$611),0)</f>
        <v>0</v>
      </c>
      <c r="G33" s="25">
        <f>VLOOKUP(A33,'[2]L02'!$A$6:$C$1332,3,0)</f>
        <v>0</v>
      </c>
      <c r="H33" s="26" t="e">
        <f t="shared" si="8"/>
        <v>#DIV/0!</v>
      </c>
      <c r="I33" s="26" t="e">
        <f t="shared" si="1"/>
        <v>#DIV/0!</v>
      </c>
      <c r="K33" s="4"/>
    </row>
    <row r="34" ht="24.95" customHeight="1" spans="1:11">
      <c r="A34" s="21">
        <v>2010306</v>
      </c>
      <c r="B34" s="21" t="s">
        <v>22</v>
      </c>
      <c r="C34" s="23">
        <f t="shared" si="2"/>
        <v>7</v>
      </c>
      <c r="D34" s="23" t="str">
        <f t="shared" si="4"/>
        <v>20103</v>
      </c>
      <c r="E34" s="25">
        <f>VLOOKUP(A34,'[1]L02'!$A$6:$D$1317,4,0)</f>
        <v>12</v>
      </c>
      <c r="F34" s="25">
        <f>ROUND(SUMIF([3]表三汇总表!$A$10:$A$611,A34,[3]表三汇总表!$D$10:$D$611),0)</f>
        <v>0</v>
      </c>
      <c r="G34" s="25">
        <f>VLOOKUP(A34,'[2]L02'!$A$6:$C$1332,3,0)</f>
        <v>32</v>
      </c>
      <c r="H34" s="26" t="e">
        <f t="shared" si="8"/>
        <v>#DIV/0!</v>
      </c>
      <c r="I34" s="26">
        <f t="shared" si="1"/>
        <v>166.666666666667</v>
      </c>
      <c r="K34" s="4"/>
    </row>
    <row r="35" ht="24.95" customHeight="1" spans="1:11">
      <c r="A35" s="27">
        <v>2010308</v>
      </c>
      <c r="B35" s="27" t="s">
        <v>23</v>
      </c>
      <c r="C35" s="23">
        <f t="shared" si="2"/>
        <v>7</v>
      </c>
      <c r="D35" s="23" t="str">
        <f t="shared" si="4"/>
        <v>20103</v>
      </c>
      <c r="E35" s="25">
        <f>VLOOKUP(A35,'[1]L02'!$A$6:$D$1317,4,0)</f>
        <v>346</v>
      </c>
      <c r="F35" s="25">
        <f>ROUND(SUMIF([3]表三汇总表!$A$10:$A$611,A35,[3]表三汇总表!$D$10:$D$611),0)</f>
        <v>389</v>
      </c>
      <c r="G35" s="25"/>
      <c r="H35" s="26"/>
      <c r="I35" s="26"/>
      <c r="K35" s="4"/>
    </row>
    <row r="36" ht="24.95" customHeight="1" spans="1:11">
      <c r="A36" s="21">
        <v>2010309</v>
      </c>
      <c r="B36" s="21" t="s">
        <v>519</v>
      </c>
      <c r="C36" s="23">
        <f t="shared" ref="C36:C71" si="9">LEN(A36)</f>
        <v>7</v>
      </c>
      <c r="D36" s="23" t="str">
        <f t="shared" ref="D36:D72" si="10">IF(C36=5,"",MID(A36,1,5))</f>
        <v>20103</v>
      </c>
      <c r="E36" s="25">
        <f>VLOOKUP(A36,'[1]L02'!$A$6:$D$1317,4,0)</f>
        <v>0</v>
      </c>
      <c r="F36" s="25">
        <f>ROUND(SUMIF([3]表三汇总表!$A$10:$A$611,A36,[3]表三汇总表!$D$10:$D$611),0)</f>
        <v>0</v>
      </c>
      <c r="G36" s="25">
        <f>VLOOKUP(A36,'[2]L02'!$A$6:$C$1332,3,0)</f>
        <v>0</v>
      </c>
      <c r="H36" s="26" t="e">
        <f>G36/F36*100</f>
        <v>#DIV/0!</v>
      </c>
      <c r="I36" s="26" t="e">
        <f t="shared" ref="I36:I72" si="11">(G36-E36)/E36*100</f>
        <v>#DIV/0!</v>
      </c>
      <c r="K36" s="4"/>
    </row>
    <row r="37" s="4" customFormat="1" ht="24.95" customHeight="1" spans="1:9">
      <c r="A37" s="21">
        <v>2010350</v>
      </c>
      <c r="B37" s="21" t="s">
        <v>33</v>
      </c>
      <c r="C37" s="23">
        <f t="shared" si="9"/>
        <v>7</v>
      </c>
      <c r="D37" s="23" t="str">
        <f t="shared" si="10"/>
        <v>20103</v>
      </c>
      <c r="E37" s="25">
        <f>VLOOKUP(A37,'[1]L02'!$A$6:$D$1317,4,0)</f>
        <v>0</v>
      </c>
      <c r="F37" s="25">
        <f>ROUND(SUMIF([3]表三汇总表!$A$10:$A$611,A37,[3]表三汇总表!$D$10:$D$611),0)</f>
        <v>0</v>
      </c>
      <c r="G37" s="25">
        <f>VLOOKUP(A37,'[2]L02'!$A$6:$C$1332,3,0)</f>
        <v>0</v>
      </c>
      <c r="H37" s="26" t="e">
        <f>G37/F37*100</f>
        <v>#DIV/0!</v>
      </c>
      <c r="I37" s="26" t="e">
        <f t="shared" si="11"/>
        <v>#DIV/0!</v>
      </c>
    </row>
    <row r="38" s="4" customFormat="1" ht="24.95" customHeight="1" spans="1:9">
      <c r="A38" s="21">
        <v>2010399</v>
      </c>
      <c r="B38" s="21" t="s">
        <v>24</v>
      </c>
      <c r="C38" s="23">
        <f t="shared" si="9"/>
        <v>7</v>
      </c>
      <c r="D38" s="23" t="str">
        <f t="shared" si="10"/>
        <v>20103</v>
      </c>
      <c r="E38" s="25">
        <f>VLOOKUP(A38,'[1]L02'!$A$6:$D$1317,4,0)</f>
        <v>2070</v>
      </c>
      <c r="F38" s="25">
        <f>ROUND(SUMIF([3]表三汇总表!$A$10:$A$611,A38,[3]表三汇总表!$D$10:$D$611),0)</f>
        <v>5336</v>
      </c>
      <c r="G38" s="25">
        <f>VLOOKUP(A38,'[2]L02'!$A$6:$C$1332,3,0)</f>
        <v>1993</v>
      </c>
      <c r="H38" s="26">
        <f>G38/F38*100</f>
        <v>37.3500749625187</v>
      </c>
      <c r="I38" s="26">
        <f t="shared" si="11"/>
        <v>-3.71980676328502</v>
      </c>
    </row>
    <row r="39" ht="24.95" customHeight="1" spans="1:11">
      <c r="A39" s="21">
        <v>20104</v>
      </c>
      <c r="B39" s="22" t="s">
        <v>25</v>
      </c>
      <c r="C39" s="23">
        <f t="shared" si="9"/>
        <v>5</v>
      </c>
      <c r="D39" s="23" t="str">
        <f t="shared" si="10"/>
        <v/>
      </c>
      <c r="E39" s="25">
        <f t="shared" ref="E39:G39" si="12">SUM(E40:E49)</f>
        <v>1505</v>
      </c>
      <c r="F39" s="25">
        <f t="shared" si="12"/>
        <v>2602</v>
      </c>
      <c r="G39" s="25">
        <f t="shared" si="12"/>
        <v>2627</v>
      </c>
      <c r="H39" s="20">
        <f>G39/F39*100</f>
        <v>100.960799385088</v>
      </c>
      <c r="I39" s="20">
        <f t="shared" si="11"/>
        <v>74.5514950166113</v>
      </c>
      <c r="K39" s="4"/>
    </row>
    <row r="40" ht="24.95" customHeight="1" spans="1:11">
      <c r="A40" s="21">
        <v>2010401</v>
      </c>
      <c r="B40" s="21" t="s">
        <v>12</v>
      </c>
      <c r="C40" s="23">
        <f t="shared" si="9"/>
        <v>7</v>
      </c>
      <c r="D40" s="23" t="str">
        <f t="shared" si="10"/>
        <v>20104</v>
      </c>
      <c r="E40" s="25">
        <f>VLOOKUP(A40,'[1]L02'!$A$6:$D$1317,4,0)</f>
        <v>616</v>
      </c>
      <c r="F40" s="25">
        <f>ROUND(SUMIF([3]表三汇总表!$A$10:$A$611,A40,[3]表三汇总表!$D$10:$D$611),0)</f>
        <v>718</v>
      </c>
      <c r="G40" s="25">
        <f>VLOOKUP(A40,'[2]L02'!$A$6:$C$1332,3,0)</f>
        <v>899</v>
      </c>
      <c r="H40" s="26">
        <f t="shared" ref="H39:H50" si="13">G40/F40*100</f>
        <v>125.208913649025</v>
      </c>
      <c r="I40" s="26">
        <f t="shared" si="11"/>
        <v>45.9415584415584</v>
      </c>
      <c r="K40" s="4"/>
    </row>
    <row r="41" ht="24.95" customHeight="1" spans="1:11">
      <c r="A41" s="21">
        <v>2010402</v>
      </c>
      <c r="B41" s="21" t="s">
        <v>13</v>
      </c>
      <c r="C41" s="23">
        <f t="shared" si="9"/>
        <v>7</v>
      </c>
      <c r="D41" s="23" t="str">
        <f t="shared" si="10"/>
        <v>20104</v>
      </c>
      <c r="E41" s="25">
        <f>VLOOKUP(A41,'[1]L02'!$A$6:$D$1317,4,0)</f>
        <v>327</v>
      </c>
      <c r="F41" s="25">
        <f>ROUND(SUMIF([3]表三汇总表!$A$10:$A$611,A41,[3]表三汇总表!$D$10:$D$611),0)</f>
        <v>184</v>
      </c>
      <c r="G41" s="25">
        <f>VLOOKUP(A41,'[2]L02'!$A$6:$C$1332,3,0)</f>
        <v>486</v>
      </c>
      <c r="H41" s="26">
        <f t="shared" si="13"/>
        <v>264.130434782609</v>
      </c>
      <c r="I41" s="26">
        <f t="shared" si="11"/>
        <v>48.6238532110092</v>
      </c>
      <c r="K41" s="4"/>
    </row>
    <row r="42" s="4" customFormat="1" ht="24.95" customHeight="1" spans="1:9">
      <c r="A42" s="21">
        <v>2010403</v>
      </c>
      <c r="B42" s="21" t="s">
        <v>64</v>
      </c>
      <c r="C42" s="23">
        <f t="shared" si="9"/>
        <v>7</v>
      </c>
      <c r="D42" s="23" t="str">
        <f t="shared" si="10"/>
        <v>20104</v>
      </c>
      <c r="E42" s="25">
        <f>VLOOKUP(A42,'[1]L02'!$A$6:$D$1317,4,0)</f>
        <v>0</v>
      </c>
      <c r="F42" s="25">
        <f>ROUND(SUMIF([3]表三汇总表!$A$10:$A$611,A42,[3]表三汇总表!$D$10:$D$611),0)</f>
        <v>0</v>
      </c>
      <c r="G42" s="25">
        <f>VLOOKUP(A42,'[2]L02'!$A$6:$C$1332,3,0)</f>
        <v>0</v>
      </c>
      <c r="H42" s="26" t="e">
        <f t="shared" si="13"/>
        <v>#DIV/0!</v>
      </c>
      <c r="I42" s="26" t="e">
        <f t="shared" si="11"/>
        <v>#DIV/0!</v>
      </c>
    </row>
    <row r="43" ht="24.95" customHeight="1" spans="1:11">
      <c r="A43" s="21">
        <v>2010404</v>
      </c>
      <c r="B43" s="21" t="s">
        <v>26</v>
      </c>
      <c r="C43" s="23">
        <f t="shared" si="9"/>
        <v>7</v>
      </c>
      <c r="D43" s="23" t="str">
        <f t="shared" si="10"/>
        <v>20104</v>
      </c>
      <c r="E43" s="25">
        <f>VLOOKUP(A43,'[1]L02'!$A$6:$D$1317,4,0)</f>
        <v>23</v>
      </c>
      <c r="F43" s="25">
        <f>ROUND(SUMIF([3]表三汇总表!$A$10:$A$611,A43,[3]表三汇总表!$D$10:$D$611),0)</f>
        <v>0</v>
      </c>
      <c r="G43" s="25">
        <f>VLOOKUP(A43,'[2]L02'!$A$6:$C$1332,3,0)</f>
        <v>10</v>
      </c>
      <c r="H43" s="26" t="e">
        <f t="shared" si="13"/>
        <v>#DIV/0!</v>
      </c>
      <c r="I43" s="26">
        <f t="shared" si="11"/>
        <v>-56.5217391304348</v>
      </c>
      <c r="K43" s="4"/>
    </row>
    <row r="44" ht="24.95" customHeight="1" spans="1:11">
      <c r="A44" s="21">
        <v>2010405</v>
      </c>
      <c r="B44" s="21" t="s">
        <v>520</v>
      </c>
      <c r="C44" s="23">
        <f t="shared" si="9"/>
        <v>7</v>
      </c>
      <c r="D44" s="23" t="str">
        <f t="shared" si="10"/>
        <v>20104</v>
      </c>
      <c r="E44" s="25">
        <f>VLOOKUP(A44,'[1]L02'!$A$6:$D$1317,4,0)</f>
        <v>0</v>
      </c>
      <c r="F44" s="25">
        <f>ROUND(SUMIF([3]表三汇总表!$A$10:$A$611,A44,[3]表三汇总表!$D$10:$D$611),0)</f>
        <v>0</v>
      </c>
      <c r="G44" s="25">
        <f>VLOOKUP(A44,'[2]L02'!$A$6:$C$1332,3,0)</f>
        <v>0</v>
      </c>
      <c r="H44" s="26" t="e">
        <f t="shared" si="13"/>
        <v>#DIV/0!</v>
      </c>
      <c r="I44" s="26" t="e">
        <f t="shared" si="11"/>
        <v>#DIV/0!</v>
      </c>
      <c r="K44" s="4"/>
    </row>
    <row r="45" ht="24.95" customHeight="1" spans="1:11">
      <c r="A45" s="21">
        <v>2010406</v>
      </c>
      <c r="B45" s="21" t="s">
        <v>27</v>
      </c>
      <c r="C45" s="23">
        <f t="shared" si="9"/>
        <v>7</v>
      </c>
      <c r="D45" s="23" t="str">
        <f t="shared" si="10"/>
        <v>20104</v>
      </c>
      <c r="E45" s="25">
        <f>VLOOKUP(A45,'[1]L02'!$A$6:$D$1317,4,0)</f>
        <v>108</v>
      </c>
      <c r="F45" s="25">
        <f>ROUND(SUMIF([3]表三汇总表!$A$10:$A$611,A45,[3]表三汇总表!$D$10:$D$611),0)</f>
        <v>0</v>
      </c>
      <c r="G45" s="25">
        <f>VLOOKUP(A45,'[2]L02'!$A$6:$C$1332,3,0)</f>
        <v>0</v>
      </c>
      <c r="H45" s="26" t="e">
        <f t="shared" si="13"/>
        <v>#DIV/0!</v>
      </c>
      <c r="I45" s="26">
        <f t="shared" si="11"/>
        <v>-100</v>
      </c>
      <c r="K45" s="4"/>
    </row>
    <row r="46" ht="24.95" customHeight="1" spans="1:11">
      <c r="A46" s="21">
        <v>2010407</v>
      </c>
      <c r="B46" s="21" t="s">
        <v>521</v>
      </c>
      <c r="C46" s="23">
        <f t="shared" si="9"/>
        <v>7</v>
      </c>
      <c r="D46" s="23" t="str">
        <f t="shared" si="10"/>
        <v>20104</v>
      </c>
      <c r="E46" s="25">
        <f>VLOOKUP(A46,'[1]L02'!$A$6:$D$1317,4,0)</f>
        <v>0</v>
      </c>
      <c r="F46" s="25">
        <f>ROUND(SUMIF([3]表三汇总表!$A$10:$A$611,A46,[3]表三汇总表!$D$10:$D$611),0)</f>
        <v>0</v>
      </c>
      <c r="G46" s="25">
        <f>VLOOKUP(A46,'[2]L02'!$A$6:$C$1332,3,0)</f>
        <v>0</v>
      </c>
      <c r="H46" s="26" t="e">
        <f t="shared" si="13"/>
        <v>#DIV/0!</v>
      </c>
      <c r="I46" s="26" t="e">
        <f t="shared" si="11"/>
        <v>#DIV/0!</v>
      </c>
      <c r="K46" s="4"/>
    </row>
    <row r="47" s="4" customFormat="1" ht="24.95" customHeight="1" spans="1:9">
      <c r="A47" s="21">
        <v>2010408</v>
      </c>
      <c r="B47" s="21" t="s">
        <v>522</v>
      </c>
      <c r="C47" s="23">
        <f t="shared" si="9"/>
        <v>7</v>
      </c>
      <c r="D47" s="23" t="str">
        <f t="shared" si="10"/>
        <v>20104</v>
      </c>
      <c r="E47" s="25">
        <f>VLOOKUP(A47,'[1]L02'!$A$6:$D$1317,4,0)</f>
        <v>0</v>
      </c>
      <c r="F47" s="25">
        <f>ROUND(SUMIF([3]表三汇总表!$A$10:$A$611,A47,[3]表三汇总表!$D$10:$D$611),0)</f>
        <v>0</v>
      </c>
      <c r="G47" s="25">
        <f>VLOOKUP(A47,'[2]L02'!$A$6:$C$1332,3,0)</f>
        <v>0</v>
      </c>
      <c r="H47" s="26" t="e">
        <f t="shared" si="13"/>
        <v>#DIV/0!</v>
      </c>
      <c r="I47" s="26" t="e">
        <f t="shared" si="11"/>
        <v>#DIV/0!</v>
      </c>
    </row>
    <row r="48" ht="24.95" customHeight="1" spans="1:11">
      <c r="A48" s="21">
        <v>2010450</v>
      </c>
      <c r="B48" s="21" t="s">
        <v>33</v>
      </c>
      <c r="C48" s="23">
        <f t="shared" si="9"/>
        <v>7</v>
      </c>
      <c r="D48" s="23" t="str">
        <f t="shared" si="10"/>
        <v>20104</v>
      </c>
      <c r="E48" s="25">
        <f>VLOOKUP(A48,'[1]L02'!$A$6:$D$1317,4,0)</f>
        <v>0</v>
      </c>
      <c r="F48" s="25">
        <f>ROUND(SUMIF([3]表三汇总表!$A$10:$A$611,A48,[3]表三汇总表!$D$10:$D$611),0)</f>
        <v>0</v>
      </c>
      <c r="G48" s="25">
        <f>VLOOKUP(A48,'[2]L02'!$A$6:$C$1332,3,0)</f>
        <v>0</v>
      </c>
      <c r="H48" s="26" t="e">
        <f t="shared" si="13"/>
        <v>#DIV/0!</v>
      </c>
      <c r="I48" s="26" t="e">
        <f t="shared" si="11"/>
        <v>#DIV/0!</v>
      </c>
      <c r="K48" s="4"/>
    </row>
    <row r="49" ht="24.95" customHeight="1" spans="1:11">
      <c r="A49" s="21">
        <v>2010499</v>
      </c>
      <c r="B49" s="21" t="s">
        <v>28</v>
      </c>
      <c r="C49" s="23">
        <f t="shared" si="9"/>
        <v>7</v>
      </c>
      <c r="D49" s="23" t="str">
        <f t="shared" si="10"/>
        <v>20104</v>
      </c>
      <c r="E49" s="25">
        <f>VLOOKUP(A49,'[1]L02'!$A$6:$D$1317,4,0)</f>
        <v>431</v>
      </c>
      <c r="F49" s="25">
        <f>ROUND(SUMIF([3]表三汇总表!$A$10:$A$611,A49,[3]表三汇总表!$D$10:$D$611),0)</f>
        <v>1700</v>
      </c>
      <c r="G49" s="25">
        <f>VLOOKUP(A49,'[2]L02'!$A$6:$C$1332,3,0)</f>
        <v>1232</v>
      </c>
      <c r="H49" s="26">
        <f t="shared" si="13"/>
        <v>72.4705882352941</v>
      </c>
      <c r="I49" s="26">
        <f t="shared" si="11"/>
        <v>185.84686774942</v>
      </c>
      <c r="K49" s="4"/>
    </row>
    <row r="50" s="4" customFormat="1" ht="24.95" customHeight="1" spans="1:9">
      <c r="A50" s="21">
        <v>20105</v>
      </c>
      <c r="B50" s="22" t="s">
        <v>29</v>
      </c>
      <c r="C50" s="23">
        <f t="shared" si="9"/>
        <v>5</v>
      </c>
      <c r="D50" s="23" t="str">
        <f t="shared" si="10"/>
        <v/>
      </c>
      <c r="E50" s="24">
        <f t="shared" ref="E50:G50" si="14">SUM(E51:E60)</f>
        <v>726</v>
      </c>
      <c r="F50" s="24">
        <f t="shared" si="14"/>
        <v>461</v>
      </c>
      <c r="G50" s="24">
        <f t="shared" si="14"/>
        <v>593</v>
      </c>
      <c r="H50" s="20">
        <f t="shared" si="13"/>
        <v>128.633405639913</v>
      </c>
      <c r="I50" s="20">
        <f t="shared" si="11"/>
        <v>-18.3195592286501</v>
      </c>
    </row>
    <row r="51" ht="24.95" customHeight="1" spans="1:11">
      <c r="A51" s="21">
        <v>2010501</v>
      </c>
      <c r="B51" s="21" t="s">
        <v>12</v>
      </c>
      <c r="C51" s="23">
        <f t="shared" si="9"/>
        <v>7</v>
      </c>
      <c r="D51" s="23" t="str">
        <f t="shared" si="10"/>
        <v>20105</v>
      </c>
      <c r="E51" s="25">
        <f>VLOOKUP(A51,'[1]L02'!$A$6:$D$1317,4,0)</f>
        <v>571</v>
      </c>
      <c r="F51" s="25">
        <f>ROUND(SUMIF([3]表三汇总表!$A$10:$A$611,A51,[3]表三汇总表!$D$10:$D$611),0)</f>
        <v>461</v>
      </c>
      <c r="G51" s="25">
        <f>VLOOKUP(A51,'[2]L02'!$A$6:$C$1332,3,0)</f>
        <v>309</v>
      </c>
      <c r="H51" s="26">
        <f t="shared" ref="H50:H61" si="15">G51/F51*100</f>
        <v>67.0281995661605</v>
      </c>
      <c r="I51" s="26">
        <f t="shared" si="11"/>
        <v>-45.8844133099825</v>
      </c>
      <c r="K51" s="4"/>
    </row>
    <row r="52" ht="24.95" customHeight="1" spans="1:11">
      <c r="A52" s="21">
        <v>2010502</v>
      </c>
      <c r="B52" s="21" t="s">
        <v>13</v>
      </c>
      <c r="C52" s="23">
        <f t="shared" si="9"/>
        <v>7</v>
      </c>
      <c r="D52" s="23" t="str">
        <f t="shared" si="10"/>
        <v>20105</v>
      </c>
      <c r="E52" s="25">
        <f>VLOOKUP(A52,'[1]L02'!$A$6:$D$1317,4,0)</f>
        <v>0</v>
      </c>
      <c r="F52" s="25">
        <f>ROUND(SUMIF([3]表三汇总表!$A$10:$A$611,A52,[3]表三汇总表!$D$10:$D$611),0)</f>
        <v>0</v>
      </c>
      <c r="G52" s="25">
        <f>VLOOKUP(A52,'[2]L02'!$A$6:$C$1332,3,0)</f>
        <v>17</v>
      </c>
      <c r="H52" s="26" t="e">
        <f t="shared" si="15"/>
        <v>#DIV/0!</v>
      </c>
      <c r="I52" s="26" t="e">
        <f t="shared" si="11"/>
        <v>#DIV/0!</v>
      </c>
      <c r="K52" s="4"/>
    </row>
    <row r="53" ht="24.95" customHeight="1" spans="1:11">
      <c r="A53" s="21">
        <v>2010503</v>
      </c>
      <c r="B53" s="21" t="s">
        <v>64</v>
      </c>
      <c r="C53" s="23">
        <f t="shared" si="9"/>
        <v>7</v>
      </c>
      <c r="D53" s="23" t="str">
        <f t="shared" si="10"/>
        <v>20105</v>
      </c>
      <c r="E53" s="25">
        <f>VLOOKUP(A53,'[1]L02'!$A$6:$D$1317,4,0)</f>
        <v>0</v>
      </c>
      <c r="F53" s="25">
        <f>ROUND(SUMIF([3]表三汇总表!$A$10:$A$611,A53,[3]表三汇总表!$D$10:$D$611),0)</f>
        <v>0</v>
      </c>
      <c r="G53" s="25">
        <f>VLOOKUP(A53,'[2]L02'!$A$6:$C$1332,3,0)</f>
        <v>0</v>
      </c>
      <c r="H53" s="26" t="e">
        <f t="shared" si="15"/>
        <v>#DIV/0!</v>
      </c>
      <c r="I53" s="26" t="e">
        <f t="shared" si="11"/>
        <v>#DIV/0!</v>
      </c>
      <c r="K53" s="4"/>
    </row>
    <row r="54" s="4" customFormat="1" ht="24.95" customHeight="1" spans="1:9">
      <c r="A54" s="21">
        <v>2010504</v>
      </c>
      <c r="B54" s="21" t="s">
        <v>523</v>
      </c>
      <c r="C54" s="23">
        <f t="shared" si="9"/>
        <v>7</v>
      </c>
      <c r="D54" s="23" t="str">
        <f t="shared" si="10"/>
        <v>20105</v>
      </c>
      <c r="E54" s="25">
        <f>VLOOKUP(A54,'[1]L02'!$A$6:$D$1317,4,0)</f>
        <v>0</v>
      </c>
      <c r="F54" s="25">
        <f>ROUND(SUMIF([3]表三汇总表!$A$10:$A$611,A54,[3]表三汇总表!$D$10:$D$611),0)</f>
        <v>0</v>
      </c>
      <c r="G54" s="25">
        <f>VLOOKUP(A54,'[2]L02'!$A$6:$C$1332,3,0)</f>
        <v>0</v>
      </c>
      <c r="H54" s="26" t="e">
        <f t="shared" si="15"/>
        <v>#DIV/0!</v>
      </c>
      <c r="I54" s="26" t="e">
        <f t="shared" si="11"/>
        <v>#DIV/0!</v>
      </c>
    </row>
    <row r="55" s="4" customFormat="1" ht="24.95" customHeight="1" spans="1:9">
      <c r="A55" s="21">
        <v>2010505</v>
      </c>
      <c r="B55" s="21" t="s">
        <v>524</v>
      </c>
      <c r="C55" s="23">
        <f t="shared" si="9"/>
        <v>7</v>
      </c>
      <c r="D55" s="23" t="str">
        <f t="shared" si="10"/>
        <v>20105</v>
      </c>
      <c r="E55" s="25">
        <f>VLOOKUP(A55,'[1]L02'!$A$6:$D$1317,4,0)</f>
        <v>0</v>
      </c>
      <c r="F55" s="25">
        <f>ROUND(SUMIF([3]表三汇总表!$A$10:$A$611,A55,[3]表三汇总表!$D$10:$D$611),0)</f>
        <v>0</v>
      </c>
      <c r="G55" s="25">
        <f>VLOOKUP(A55,'[2]L02'!$A$6:$C$1332,3,0)</f>
        <v>0</v>
      </c>
      <c r="H55" s="26" t="e">
        <f t="shared" si="15"/>
        <v>#DIV/0!</v>
      </c>
      <c r="I55" s="26" t="e">
        <f t="shared" si="11"/>
        <v>#DIV/0!</v>
      </c>
    </row>
    <row r="56" s="4" customFormat="1" ht="24.95" customHeight="1" spans="1:9">
      <c r="A56" s="21">
        <v>2010506</v>
      </c>
      <c r="B56" s="21" t="s">
        <v>525</v>
      </c>
      <c r="C56" s="23">
        <f t="shared" si="9"/>
        <v>7</v>
      </c>
      <c r="D56" s="23" t="str">
        <f t="shared" si="10"/>
        <v>20105</v>
      </c>
      <c r="E56" s="25">
        <f>VLOOKUP(A56,'[1]L02'!$A$6:$D$1317,4,0)</f>
        <v>0</v>
      </c>
      <c r="F56" s="25">
        <f>ROUND(SUMIF([3]表三汇总表!$A$10:$A$611,A56,[3]表三汇总表!$D$10:$D$611),0)</f>
        <v>0</v>
      </c>
      <c r="G56" s="25">
        <f>VLOOKUP(A56,'[2]L02'!$A$6:$C$1332,3,0)</f>
        <v>0</v>
      </c>
      <c r="H56" s="26" t="e">
        <f t="shared" si="15"/>
        <v>#DIV/0!</v>
      </c>
      <c r="I56" s="26" t="e">
        <f t="shared" si="11"/>
        <v>#DIV/0!</v>
      </c>
    </row>
    <row r="57" ht="24.95" customHeight="1" spans="1:11">
      <c r="A57" s="21">
        <v>2010507</v>
      </c>
      <c r="B57" s="21" t="s">
        <v>30</v>
      </c>
      <c r="C57" s="23">
        <f t="shared" si="9"/>
        <v>7</v>
      </c>
      <c r="D57" s="23" t="str">
        <f t="shared" si="10"/>
        <v>20105</v>
      </c>
      <c r="E57" s="25">
        <f>VLOOKUP(A57,'[1]L02'!$A$6:$D$1317,4,0)</f>
        <v>0</v>
      </c>
      <c r="F57" s="25">
        <f>ROUND(SUMIF([3]表三汇总表!$A$10:$A$611,A57,[3]表三汇总表!$D$10:$D$611),0)</f>
        <v>0</v>
      </c>
      <c r="G57" s="25">
        <f>VLOOKUP(A57,'[2]L02'!$A$6:$C$1332,3,0)</f>
        <v>49</v>
      </c>
      <c r="H57" s="26" t="e">
        <f t="shared" si="15"/>
        <v>#DIV/0!</v>
      </c>
      <c r="I57" s="26" t="e">
        <f t="shared" si="11"/>
        <v>#DIV/0!</v>
      </c>
      <c r="K57" s="4"/>
    </row>
    <row r="58" ht="24.95" customHeight="1" spans="1:11">
      <c r="A58" s="21">
        <v>2010508</v>
      </c>
      <c r="B58" s="21" t="s">
        <v>526</v>
      </c>
      <c r="C58" s="23">
        <f t="shared" si="9"/>
        <v>7</v>
      </c>
      <c r="D58" s="23" t="str">
        <f t="shared" si="10"/>
        <v>20105</v>
      </c>
      <c r="E58" s="25">
        <f>VLOOKUP(A58,'[1]L02'!$A$6:$D$1317,4,0)</f>
        <v>0</v>
      </c>
      <c r="F58" s="25">
        <f>ROUND(SUMIF([3]表三汇总表!$A$10:$A$611,A58,[3]表三汇总表!$D$10:$D$611),0)</f>
        <v>0</v>
      </c>
      <c r="G58" s="25">
        <f>VLOOKUP(A58,'[2]L02'!$A$6:$C$1332,3,0)</f>
        <v>0</v>
      </c>
      <c r="H58" s="26" t="e">
        <f t="shared" si="15"/>
        <v>#DIV/0!</v>
      </c>
      <c r="I58" s="26" t="e">
        <f t="shared" si="11"/>
        <v>#DIV/0!</v>
      </c>
      <c r="K58" s="4"/>
    </row>
    <row r="59" s="4" customFormat="1" ht="24.95" customHeight="1" spans="1:9">
      <c r="A59" s="21">
        <v>2010550</v>
      </c>
      <c r="B59" s="21" t="s">
        <v>33</v>
      </c>
      <c r="C59" s="23">
        <f t="shared" si="9"/>
        <v>7</v>
      </c>
      <c r="D59" s="23" t="str">
        <f t="shared" si="10"/>
        <v>20105</v>
      </c>
      <c r="E59" s="25">
        <f>VLOOKUP(A59,'[1]L02'!$A$6:$D$1317,4,0)</f>
        <v>0</v>
      </c>
      <c r="F59" s="25">
        <f>ROUND(SUMIF([3]表三汇总表!$A$10:$A$611,A59,[3]表三汇总表!$D$10:$D$611),0)</f>
        <v>0</v>
      </c>
      <c r="G59" s="25">
        <f>VLOOKUP(A59,'[2]L02'!$A$6:$C$1332,3,0)</f>
        <v>0</v>
      </c>
      <c r="H59" s="26" t="e">
        <f t="shared" si="15"/>
        <v>#DIV/0!</v>
      </c>
      <c r="I59" s="26" t="e">
        <f t="shared" si="11"/>
        <v>#DIV/0!</v>
      </c>
    </row>
    <row r="60" ht="24.95" customHeight="1" spans="1:11">
      <c r="A60" s="21">
        <v>2010599</v>
      </c>
      <c r="B60" s="21" t="s">
        <v>31</v>
      </c>
      <c r="C60" s="23">
        <f t="shared" si="9"/>
        <v>7</v>
      </c>
      <c r="D60" s="23" t="str">
        <f t="shared" si="10"/>
        <v>20105</v>
      </c>
      <c r="E60" s="25">
        <f>VLOOKUP(A60,'[1]L02'!$A$6:$D$1317,4,0)</f>
        <v>155</v>
      </c>
      <c r="F60" s="25">
        <f>ROUND(SUMIF([3]表三汇总表!$A$10:$A$611,A60,[3]表三汇总表!$D$10:$D$611),0)</f>
        <v>0</v>
      </c>
      <c r="G60" s="25">
        <f>VLOOKUP(A60,'[2]L02'!$A$6:$C$1332,3,0)</f>
        <v>218</v>
      </c>
      <c r="H60" s="26" t="e">
        <f t="shared" si="15"/>
        <v>#DIV/0!</v>
      </c>
      <c r="I60" s="26">
        <f t="shared" si="11"/>
        <v>40.6451612903226</v>
      </c>
      <c r="K60" s="4"/>
    </row>
    <row r="61" ht="24.95" customHeight="1" spans="1:11">
      <c r="A61" s="21">
        <v>20106</v>
      </c>
      <c r="B61" s="22" t="s">
        <v>32</v>
      </c>
      <c r="C61" s="23">
        <f t="shared" si="9"/>
        <v>5</v>
      </c>
      <c r="D61" s="23" t="str">
        <f t="shared" si="10"/>
        <v/>
      </c>
      <c r="E61" s="25">
        <f t="shared" ref="E61:G61" si="16">SUM(E62:E71)</f>
        <v>2695</v>
      </c>
      <c r="F61" s="25">
        <f t="shared" si="16"/>
        <v>2765</v>
      </c>
      <c r="G61" s="25">
        <f t="shared" si="16"/>
        <v>5324</v>
      </c>
      <c r="H61" s="20">
        <f t="shared" si="15"/>
        <v>192.54972875226</v>
      </c>
      <c r="I61" s="20">
        <f t="shared" si="11"/>
        <v>97.5510204081633</v>
      </c>
      <c r="K61" s="4"/>
    </row>
    <row r="62" s="4" customFormat="1" ht="24.95" customHeight="1" spans="1:9">
      <c r="A62" s="21">
        <v>2010601</v>
      </c>
      <c r="B62" s="21" t="s">
        <v>12</v>
      </c>
      <c r="C62" s="23">
        <f t="shared" si="9"/>
        <v>7</v>
      </c>
      <c r="D62" s="23" t="str">
        <f t="shared" si="10"/>
        <v>20106</v>
      </c>
      <c r="E62" s="25">
        <f>VLOOKUP(A62,'[1]L02'!$A$6:$D$1317,4,0)</f>
        <v>170</v>
      </c>
      <c r="F62" s="25">
        <f>ROUND(SUMIF([3]表三汇总表!$A$10:$A$611,A62,[3]表三汇总表!$D$10:$D$611),0)</f>
        <v>0</v>
      </c>
      <c r="G62" s="25">
        <f>VLOOKUP(A62,'[2]L02'!$A$6:$C$1332,3,0)</f>
        <v>1129</v>
      </c>
      <c r="H62" s="26" t="e">
        <f t="shared" ref="H62:H72" si="17">G62/F62*100</f>
        <v>#DIV/0!</v>
      </c>
      <c r="I62" s="26">
        <f t="shared" si="11"/>
        <v>564.117647058824</v>
      </c>
    </row>
    <row r="63" ht="24.95" customHeight="1" spans="1:11">
      <c r="A63" s="21">
        <v>2010602</v>
      </c>
      <c r="B63" s="21" t="s">
        <v>13</v>
      </c>
      <c r="C63" s="23">
        <f t="shared" si="9"/>
        <v>7</v>
      </c>
      <c r="D63" s="23" t="str">
        <f t="shared" si="10"/>
        <v>20106</v>
      </c>
      <c r="E63" s="25">
        <f>VLOOKUP(A63,'[1]L02'!$A$6:$D$1317,4,0)</f>
        <v>2235</v>
      </c>
      <c r="F63" s="25">
        <f>ROUND(SUMIF([3]表三汇总表!$A$10:$A$611,A63,[3]表三汇总表!$D$10:$D$611),0)</f>
        <v>2765</v>
      </c>
      <c r="G63" s="25">
        <f>VLOOKUP(A63,'[2]L02'!$A$6:$C$1332,3,0)</f>
        <v>732</v>
      </c>
      <c r="H63" s="26">
        <f t="shared" si="17"/>
        <v>26.4737793851718</v>
      </c>
      <c r="I63" s="26">
        <f t="shared" si="11"/>
        <v>-67.248322147651</v>
      </c>
      <c r="K63" s="4"/>
    </row>
    <row r="64" s="4" customFormat="1" ht="24.95" customHeight="1" spans="1:9">
      <c r="A64" s="21">
        <v>2010603</v>
      </c>
      <c r="B64" s="21" t="s">
        <v>64</v>
      </c>
      <c r="C64" s="23">
        <f t="shared" si="9"/>
        <v>7</v>
      </c>
      <c r="D64" s="23" t="str">
        <f t="shared" si="10"/>
        <v>20106</v>
      </c>
      <c r="E64" s="25">
        <f>VLOOKUP(A64,'[1]L02'!$A$6:$D$1317,4,0)</f>
        <v>0</v>
      </c>
      <c r="F64" s="25">
        <f>ROUND(SUMIF([3]表三汇总表!$A$10:$A$611,A64,[3]表三汇总表!$D$10:$D$611),0)</f>
        <v>0</v>
      </c>
      <c r="G64" s="25">
        <f>VLOOKUP(A64,'[2]L02'!$A$6:$C$1332,3,0)</f>
        <v>0</v>
      </c>
      <c r="H64" s="26" t="e">
        <f t="shared" si="17"/>
        <v>#DIV/0!</v>
      </c>
      <c r="I64" s="26" t="e">
        <f t="shared" si="11"/>
        <v>#DIV/0!</v>
      </c>
    </row>
    <row r="65" ht="24.95" customHeight="1" spans="1:11">
      <c r="A65" s="21">
        <v>2010604</v>
      </c>
      <c r="B65" s="21" t="s">
        <v>527</v>
      </c>
      <c r="C65" s="23">
        <f t="shared" si="9"/>
        <v>7</v>
      </c>
      <c r="D65" s="23" t="str">
        <f t="shared" si="10"/>
        <v>20106</v>
      </c>
      <c r="E65" s="25">
        <f>VLOOKUP(A65,'[1]L02'!$A$6:$D$1317,4,0)</f>
        <v>0</v>
      </c>
      <c r="F65" s="25">
        <f>ROUND(SUMIF([3]表三汇总表!$A$10:$A$611,A65,[3]表三汇总表!$D$10:$D$611),0)</f>
        <v>0</v>
      </c>
      <c r="G65" s="25">
        <f>VLOOKUP(A65,'[2]L02'!$A$6:$C$1332,3,0)</f>
        <v>0</v>
      </c>
      <c r="H65" s="26" t="e">
        <f t="shared" si="17"/>
        <v>#DIV/0!</v>
      </c>
      <c r="I65" s="26" t="e">
        <f t="shared" si="11"/>
        <v>#DIV/0!</v>
      </c>
      <c r="K65" s="4"/>
    </row>
    <row r="66" ht="24.95" customHeight="1" spans="1:11">
      <c r="A66" s="21">
        <v>2010605</v>
      </c>
      <c r="B66" s="21" t="s">
        <v>528</v>
      </c>
      <c r="C66" s="23">
        <f t="shared" si="9"/>
        <v>7</v>
      </c>
      <c r="D66" s="23" t="str">
        <f t="shared" si="10"/>
        <v>20106</v>
      </c>
      <c r="E66" s="25">
        <f>VLOOKUP(A66,'[1]L02'!$A$6:$D$1317,4,0)</f>
        <v>0</v>
      </c>
      <c r="F66" s="25">
        <f>ROUND(SUMIF([3]表三汇总表!$A$10:$A$611,A66,[3]表三汇总表!$D$10:$D$611),0)</f>
        <v>0</v>
      </c>
      <c r="G66" s="25">
        <f>VLOOKUP(A66,'[2]L02'!$A$6:$C$1332,3,0)</f>
        <v>0</v>
      </c>
      <c r="H66" s="26" t="e">
        <f t="shared" si="17"/>
        <v>#DIV/0!</v>
      </c>
      <c r="I66" s="26" t="e">
        <f t="shared" si="11"/>
        <v>#DIV/0!</v>
      </c>
      <c r="K66" s="4"/>
    </row>
    <row r="67" s="4" customFormat="1" ht="24.95" customHeight="1" spans="1:9">
      <c r="A67" s="21">
        <v>2010606</v>
      </c>
      <c r="B67" s="21" t="s">
        <v>529</v>
      </c>
      <c r="C67" s="23">
        <f t="shared" si="9"/>
        <v>7</v>
      </c>
      <c r="D67" s="23" t="str">
        <f t="shared" si="10"/>
        <v>20106</v>
      </c>
      <c r="E67" s="25">
        <f>VLOOKUP(A67,'[1]L02'!$A$6:$D$1317,4,0)</f>
        <v>0</v>
      </c>
      <c r="F67" s="25">
        <f>ROUND(SUMIF([3]表三汇总表!$A$10:$A$611,A67,[3]表三汇总表!$D$10:$D$611),0)</f>
        <v>0</v>
      </c>
      <c r="G67" s="25">
        <f>VLOOKUP(A67,'[2]L02'!$A$6:$C$1332,3,0)</f>
        <v>0</v>
      </c>
      <c r="H67" s="26" t="e">
        <f t="shared" si="17"/>
        <v>#DIV/0!</v>
      </c>
      <c r="I67" s="26" t="e">
        <f t="shared" si="11"/>
        <v>#DIV/0!</v>
      </c>
    </row>
    <row r="68" ht="24.95" customHeight="1" spans="1:11">
      <c r="A68" s="21">
        <v>2010607</v>
      </c>
      <c r="B68" s="21" t="s">
        <v>89</v>
      </c>
      <c r="C68" s="23">
        <f t="shared" si="9"/>
        <v>7</v>
      </c>
      <c r="D68" s="23" t="str">
        <f t="shared" si="10"/>
        <v>20106</v>
      </c>
      <c r="E68" s="25">
        <f>VLOOKUP(A68,'[1]L02'!$A$6:$D$1317,4,0)</f>
        <v>0</v>
      </c>
      <c r="F68" s="25">
        <f>ROUND(SUMIF([3]表三汇总表!$A$10:$A$611,A68,[3]表三汇总表!$D$10:$D$611),0)</f>
        <v>0</v>
      </c>
      <c r="G68" s="25">
        <f>VLOOKUP(A68,'[2]L02'!$A$6:$C$1332,3,0)</f>
        <v>0</v>
      </c>
      <c r="H68" s="26" t="e">
        <f t="shared" si="17"/>
        <v>#DIV/0!</v>
      </c>
      <c r="I68" s="26" t="e">
        <f t="shared" si="11"/>
        <v>#DIV/0!</v>
      </c>
      <c r="K68" s="4"/>
    </row>
    <row r="69" ht="24.95" customHeight="1" spans="1:11">
      <c r="A69" s="21">
        <v>2010608</v>
      </c>
      <c r="B69" s="21" t="s">
        <v>530</v>
      </c>
      <c r="C69" s="23">
        <f t="shared" si="9"/>
        <v>7</v>
      </c>
      <c r="D69" s="23" t="str">
        <f t="shared" si="10"/>
        <v>20106</v>
      </c>
      <c r="E69" s="25">
        <f>VLOOKUP(A69,'[1]L02'!$A$6:$D$1317,4,0)</f>
        <v>0</v>
      </c>
      <c r="F69" s="25">
        <f>ROUND(SUMIF([3]表三汇总表!$A$10:$A$611,A69,[3]表三汇总表!$D$10:$D$611),0)</f>
        <v>0</v>
      </c>
      <c r="G69" s="25">
        <f>VLOOKUP(A69,'[2]L02'!$A$6:$C$1332,3,0)</f>
        <v>0</v>
      </c>
      <c r="H69" s="26" t="e">
        <f t="shared" si="17"/>
        <v>#DIV/0!</v>
      </c>
      <c r="I69" s="26" t="e">
        <f t="shared" si="11"/>
        <v>#DIV/0!</v>
      </c>
      <c r="K69" s="4"/>
    </row>
    <row r="70" ht="24.95" customHeight="1" spans="1:11">
      <c r="A70" s="21">
        <v>2010650</v>
      </c>
      <c r="B70" s="21" t="s">
        <v>33</v>
      </c>
      <c r="C70" s="23">
        <f t="shared" si="9"/>
        <v>7</v>
      </c>
      <c r="D70" s="23" t="str">
        <f t="shared" si="10"/>
        <v>20106</v>
      </c>
      <c r="E70" s="25">
        <f>VLOOKUP(A70,'[1]L02'!$A$6:$D$1317,4,0)</f>
        <v>29</v>
      </c>
      <c r="F70" s="25">
        <f>ROUND(SUMIF([3]表三汇总表!$A$10:$A$611,A70,[3]表三汇总表!$D$10:$D$611),0)</f>
        <v>0</v>
      </c>
      <c r="G70" s="25">
        <f>VLOOKUP(A70,'[2]L02'!$A$6:$C$1332,3,0)</f>
        <v>3425</v>
      </c>
      <c r="H70" s="26" t="e">
        <f t="shared" si="17"/>
        <v>#DIV/0!</v>
      </c>
      <c r="I70" s="26">
        <f t="shared" si="11"/>
        <v>11710.3448275862</v>
      </c>
      <c r="K70" s="4"/>
    </row>
    <row r="71" ht="24.95" customHeight="1" spans="1:11">
      <c r="A71" s="21">
        <v>2010699</v>
      </c>
      <c r="B71" s="21" t="s">
        <v>34</v>
      </c>
      <c r="C71" s="23">
        <f t="shared" si="9"/>
        <v>7</v>
      </c>
      <c r="D71" s="23" t="str">
        <f t="shared" si="10"/>
        <v>20106</v>
      </c>
      <c r="E71" s="25">
        <f>VLOOKUP(A71,'[1]L02'!$A$6:$D$1317,4,0)</f>
        <v>261</v>
      </c>
      <c r="F71" s="25">
        <f>ROUND(SUMIF([3]表三汇总表!$A$10:$A$611,A71,[3]表三汇总表!$D$10:$D$611),0)</f>
        <v>0</v>
      </c>
      <c r="G71" s="25">
        <f>VLOOKUP(A71,'[2]L02'!$A$6:$C$1332,3,0)</f>
        <v>38</v>
      </c>
      <c r="H71" s="26" t="e">
        <f t="shared" si="17"/>
        <v>#DIV/0!</v>
      </c>
      <c r="I71" s="26">
        <f t="shared" si="11"/>
        <v>-85.4406130268199</v>
      </c>
      <c r="K71" s="4"/>
    </row>
    <row r="72" s="4" customFormat="1" ht="24.95" customHeight="1" spans="1:9">
      <c r="A72" s="21">
        <v>20107</v>
      </c>
      <c r="B72" s="22" t="s">
        <v>35</v>
      </c>
      <c r="C72" s="23">
        <f t="shared" ref="C72:C135" si="18">LEN(A72)</f>
        <v>5</v>
      </c>
      <c r="D72" s="23" t="str">
        <f t="shared" si="10"/>
        <v/>
      </c>
      <c r="E72" s="24">
        <f t="shared" ref="E72:G72" si="19">SUM(E73:E79)</f>
        <v>0</v>
      </c>
      <c r="F72" s="24">
        <f t="shared" si="19"/>
        <v>500</v>
      </c>
      <c r="G72" s="24">
        <f t="shared" si="19"/>
        <v>163</v>
      </c>
      <c r="H72" s="20">
        <f t="shared" si="17"/>
        <v>32.6</v>
      </c>
      <c r="I72" s="20" t="e">
        <f t="shared" si="11"/>
        <v>#DIV/0!</v>
      </c>
    </row>
    <row r="73" ht="24.95" customHeight="1" spans="1:11">
      <c r="A73" s="21">
        <v>2010701</v>
      </c>
      <c r="B73" s="21" t="s">
        <v>12</v>
      </c>
      <c r="C73" s="23">
        <f t="shared" si="18"/>
        <v>7</v>
      </c>
      <c r="D73" s="23" t="str">
        <f t="shared" ref="D73:D136" si="20">IF(C73=5,"",MID(A73,1,5))</f>
        <v>20107</v>
      </c>
      <c r="E73" s="25">
        <f>VLOOKUP(A73,'[1]L02'!$A$6:$D$1317,4,0)</f>
        <v>0</v>
      </c>
      <c r="F73" s="25">
        <f>ROUND(SUMIF([3]表三汇总表!$A$10:$A$611,A73,[3]表三汇总表!$D$10:$D$611),0)</f>
        <v>0</v>
      </c>
      <c r="G73" s="25">
        <f>VLOOKUP(A73,'[2]L02'!$A$6:$C$1332,3,0)</f>
        <v>0</v>
      </c>
      <c r="H73" s="26" t="e">
        <f t="shared" ref="H72:H80" si="21">G73/F73*100</f>
        <v>#DIV/0!</v>
      </c>
      <c r="I73" s="26" t="e">
        <f t="shared" ref="I71:I135" si="22">(G73-E73)/E73*100</f>
        <v>#DIV/0!</v>
      </c>
      <c r="K73" s="4"/>
    </row>
    <row r="74" ht="24.95" customHeight="1" spans="1:11">
      <c r="A74" s="21">
        <v>2010702</v>
      </c>
      <c r="B74" s="21" t="s">
        <v>13</v>
      </c>
      <c r="C74" s="23">
        <f t="shared" si="18"/>
        <v>7</v>
      </c>
      <c r="D74" s="23" t="str">
        <f t="shared" si="20"/>
        <v>20107</v>
      </c>
      <c r="E74" s="25">
        <f>VLOOKUP(A74,'[1]L02'!$A$6:$D$1317,4,0)</f>
        <v>0</v>
      </c>
      <c r="F74" s="25">
        <f>ROUND(SUMIF([3]表三汇总表!$A$10:$A$611,A74,[3]表三汇总表!$D$10:$D$611),0)</f>
        <v>0</v>
      </c>
      <c r="G74" s="25">
        <f>VLOOKUP(A74,'[2]L02'!$A$6:$C$1332,3,0)</f>
        <v>0</v>
      </c>
      <c r="H74" s="26" t="e">
        <f t="shared" si="21"/>
        <v>#DIV/0!</v>
      </c>
      <c r="I74" s="26" t="e">
        <f t="shared" si="22"/>
        <v>#DIV/0!</v>
      </c>
      <c r="K74" s="4"/>
    </row>
    <row r="75" ht="24.95" customHeight="1" spans="1:11">
      <c r="A75" s="21">
        <v>2010703</v>
      </c>
      <c r="B75" s="21" t="s">
        <v>64</v>
      </c>
      <c r="C75" s="23">
        <f t="shared" si="18"/>
        <v>7</v>
      </c>
      <c r="D75" s="23" t="str">
        <f t="shared" si="20"/>
        <v>20107</v>
      </c>
      <c r="E75" s="25">
        <f>VLOOKUP(A75,'[1]L02'!$A$6:$D$1317,4,0)</f>
        <v>0</v>
      </c>
      <c r="F75" s="25">
        <f>ROUND(SUMIF([3]表三汇总表!$A$10:$A$611,A75,[3]表三汇总表!$D$10:$D$611),0)</f>
        <v>0</v>
      </c>
      <c r="G75" s="25">
        <f>VLOOKUP(A75,'[2]L02'!$A$6:$C$1332,3,0)</f>
        <v>0</v>
      </c>
      <c r="H75" s="26" t="e">
        <f t="shared" si="21"/>
        <v>#DIV/0!</v>
      </c>
      <c r="I75" s="26" t="e">
        <f t="shared" si="22"/>
        <v>#DIV/0!</v>
      </c>
      <c r="K75" s="4"/>
    </row>
    <row r="76" ht="24.95" customHeight="1" spans="1:11">
      <c r="A76" s="21">
        <v>2010709</v>
      </c>
      <c r="B76" s="21" t="s">
        <v>89</v>
      </c>
      <c r="C76" s="23">
        <f t="shared" si="18"/>
        <v>7</v>
      </c>
      <c r="D76" s="23" t="str">
        <f t="shared" si="20"/>
        <v>20107</v>
      </c>
      <c r="E76" s="25">
        <f>VLOOKUP(A76,'[1]L02'!$A$6:$D$1317,4,0)</f>
        <v>0</v>
      </c>
      <c r="F76" s="25">
        <f>ROUND(SUMIF([3]表三汇总表!$A$10:$A$611,A76,[3]表三汇总表!$D$10:$D$611),0)</f>
        <v>0</v>
      </c>
      <c r="G76" s="25">
        <f>VLOOKUP(A76,'[2]L02'!$A$6:$C$1332,3,0)</f>
        <v>0</v>
      </c>
      <c r="H76" s="26" t="e">
        <f t="shared" si="21"/>
        <v>#DIV/0!</v>
      </c>
      <c r="I76" s="26" t="e">
        <f t="shared" si="22"/>
        <v>#DIV/0!</v>
      </c>
      <c r="K76" s="4"/>
    </row>
    <row r="77" s="4" customFormat="1" ht="24.95" customHeight="1" spans="1:9">
      <c r="A77" s="21">
        <v>2010710</v>
      </c>
      <c r="B77" s="21" t="s">
        <v>531</v>
      </c>
      <c r="C77" s="23">
        <f t="shared" si="18"/>
        <v>7</v>
      </c>
      <c r="D77" s="23" t="str">
        <f t="shared" si="20"/>
        <v>20107</v>
      </c>
      <c r="E77" s="25">
        <f>VLOOKUP(A77,'[1]L02'!$A$6:$D$1317,4,0)</f>
        <v>0</v>
      </c>
      <c r="F77" s="25">
        <f>ROUND(SUMIF([3]表三汇总表!$A$10:$A$611,A77,[3]表三汇总表!$D$10:$D$611),0)</f>
        <v>0</v>
      </c>
      <c r="G77" s="25">
        <f>VLOOKUP(A77,'[2]L02'!$A$6:$C$1332,3,0)</f>
        <v>0</v>
      </c>
      <c r="H77" s="26" t="e">
        <f t="shared" si="21"/>
        <v>#DIV/0!</v>
      </c>
      <c r="I77" s="26" t="e">
        <f t="shared" si="22"/>
        <v>#DIV/0!</v>
      </c>
    </row>
    <row r="78" ht="24.95" customHeight="1" spans="1:11">
      <c r="A78" s="21">
        <v>2010750</v>
      </c>
      <c r="B78" s="21" t="s">
        <v>33</v>
      </c>
      <c r="C78" s="23">
        <f t="shared" si="18"/>
        <v>7</v>
      </c>
      <c r="D78" s="23" t="str">
        <f t="shared" si="20"/>
        <v>20107</v>
      </c>
      <c r="E78" s="25">
        <f>VLOOKUP(A78,'[1]L02'!$A$6:$D$1317,4,0)</f>
        <v>0</v>
      </c>
      <c r="F78" s="25">
        <f>ROUND(SUMIF([3]表三汇总表!$A$10:$A$611,A78,[3]表三汇总表!$D$10:$D$611),0)</f>
        <v>0</v>
      </c>
      <c r="G78" s="25">
        <f>VLOOKUP(A78,'[2]L02'!$A$6:$C$1332,3,0)</f>
        <v>0</v>
      </c>
      <c r="H78" s="26" t="e">
        <f t="shared" si="21"/>
        <v>#DIV/0!</v>
      </c>
      <c r="I78" s="26" t="e">
        <f t="shared" si="22"/>
        <v>#DIV/0!</v>
      </c>
      <c r="K78" s="4"/>
    </row>
    <row r="79" ht="24.95" customHeight="1" spans="1:11">
      <c r="A79" s="21">
        <v>2010799</v>
      </c>
      <c r="B79" s="21" t="s">
        <v>36</v>
      </c>
      <c r="C79" s="23">
        <f t="shared" si="18"/>
        <v>7</v>
      </c>
      <c r="D79" s="23" t="str">
        <f t="shared" si="20"/>
        <v>20107</v>
      </c>
      <c r="E79" s="25">
        <f>VLOOKUP(A79,'[1]L02'!$A$6:$D$1317,4,0)</f>
        <v>0</v>
      </c>
      <c r="F79" s="25">
        <f>ROUND(SUMIF([3]表三汇总表!$A$10:$A$611,A79,[3]表三汇总表!$D$10:$D$611),0)</f>
        <v>500</v>
      </c>
      <c r="G79" s="25">
        <f>VLOOKUP(A79,'[2]L02'!$A$6:$C$1332,3,0)</f>
        <v>163</v>
      </c>
      <c r="H79" s="26">
        <f t="shared" si="21"/>
        <v>32.6</v>
      </c>
      <c r="I79" s="26" t="e">
        <f t="shared" si="22"/>
        <v>#DIV/0!</v>
      </c>
      <c r="K79" s="4"/>
    </row>
    <row r="80" ht="24.95" customHeight="1" spans="1:11">
      <c r="A80" s="21">
        <v>20108</v>
      </c>
      <c r="B80" s="22" t="s">
        <v>37</v>
      </c>
      <c r="C80" s="23">
        <f t="shared" si="18"/>
        <v>5</v>
      </c>
      <c r="D80" s="23" t="str">
        <f t="shared" si="20"/>
        <v/>
      </c>
      <c r="E80" s="25">
        <f t="shared" ref="E80:G80" si="23">SUM(E81:E88)</f>
        <v>519</v>
      </c>
      <c r="F80" s="25">
        <f t="shared" si="23"/>
        <v>791</v>
      </c>
      <c r="G80" s="25">
        <f t="shared" si="23"/>
        <v>534</v>
      </c>
      <c r="H80" s="20">
        <f t="shared" si="21"/>
        <v>67.5094816687737</v>
      </c>
      <c r="I80" s="20">
        <f t="shared" si="22"/>
        <v>2.89017341040462</v>
      </c>
      <c r="K80" s="4"/>
    </row>
    <row r="81" ht="24.95" customHeight="1" spans="1:11">
      <c r="A81" s="21">
        <v>2010801</v>
      </c>
      <c r="B81" s="21" t="s">
        <v>12</v>
      </c>
      <c r="C81" s="23">
        <f t="shared" si="18"/>
        <v>7</v>
      </c>
      <c r="D81" s="23" t="str">
        <f t="shared" si="20"/>
        <v>20108</v>
      </c>
      <c r="E81" s="25">
        <f>VLOOKUP(A81,'[1]L02'!$A$6:$D$1317,4,0)</f>
        <v>0</v>
      </c>
      <c r="F81" s="25">
        <f>ROUND(SUMIF([3]表三汇总表!$A$10:$A$611,A81,[3]表三汇总表!$D$10:$D$611),0)</f>
        <v>0</v>
      </c>
      <c r="G81" s="25">
        <f>VLOOKUP(A81,'[2]L02'!$A$6:$C$1332,3,0)</f>
        <v>344</v>
      </c>
      <c r="H81" s="26" t="e">
        <f t="shared" ref="H81:H89" si="24">G81/F81*100</f>
        <v>#DIV/0!</v>
      </c>
      <c r="I81" s="26" t="e">
        <f t="shared" si="22"/>
        <v>#DIV/0!</v>
      </c>
      <c r="K81" s="4"/>
    </row>
    <row r="82" s="4" customFormat="1" ht="24.95" customHeight="1" spans="1:9">
      <c r="A82" s="21">
        <v>2010802</v>
      </c>
      <c r="B82" s="21" t="s">
        <v>13</v>
      </c>
      <c r="C82" s="23">
        <f t="shared" si="18"/>
        <v>7</v>
      </c>
      <c r="D82" s="23" t="str">
        <f t="shared" si="20"/>
        <v>20108</v>
      </c>
      <c r="E82" s="25">
        <f>VLOOKUP(A82,'[1]L02'!$A$6:$D$1317,4,0)</f>
        <v>519</v>
      </c>
      <c r="F82" s="25">
        <f>ROUND(SUMIF([3]表三汇总表!$A$10:$A$611,A82,[3]表三汇总表!$D$10:$D$611),0)</f>
        <v>791</v>
      </c>
      <c r="G82" s="25">
        <f>VLOOKUP(A82,'[2]L02'!$A$6:$C$1332,3,0)</f>
        <v>190</v>
      </c>
      <c r="H82" s="26">
        <f t="shared" si="24"/>
        <v>24.0202275600506</v>
      </c>
      <c r="I82" s="26">
        <f t="shared" si="22"/>
        <v>-63.3911368015414</v>
      </c>
    </row>
    <row r="83" ht="24.95" customHeight="1" spans="1:11">
      <c r="A83" s="21">
        <v>2010803</v>
      </c>
      <c r="B83" s="21" t="s">
        <v>64</v>
      </c>
      <c r="C83" s="23">
        <f t="shared" si="18"/>
        <v>7</v>
      </c>
      <c r="D83" s="23" t="str">
        <f t="shared" si="20"/>
        <v>20108</v>
      </c>
      <c r="E83" s="25">
        <f>VLOOKUP(A83,'[1]L02'!$A$6:$D$1317,4,0)</f>
        <v>0</v>
      </c>
      <c r="F83" s="25">
        <f>ROUND(SUMIF([3]表三汇总表!$A$10:$A$611,A83,[3]表三汇总表!$D$10:$D$611),0)</f>
        <v>0</v>
      </c>
      <c r="G83" s="25">
        <f>VLOOKUP(A83,'[2]L02'!$A$6:$C$1332,3,0)</f>
        <v>0</v>
      </c>
      <c r="H83" s="26" t="e">
        <f t="shared" si="24"/>
        <v>#DIV/0!</v>
      </c>
      <c r="I83" s="26" t="e">
        <f t="shared" si="22"/>
        <v>#DIV/0!</v>
      </c>
      <c r="K83" s="4"/>
    </row>
    <row r="84" ht="24.95" customHeight="1" spans="1:11">
      <c r="A84" s="21">
        <v>2010804</v>
      </c>
      <c r="B84" s="21" t="s">
        <v>532</v>
      </c>
      <c r="C84" s="23">
        <f t="shared" si="18"/>
        <v>7</v>
      </c>
      <c r="D84" s="23" t="str">
        <f t="shared" si="20"/>
        <v>20108</v>
      </c>
      <c r="E84" s="25">
        <f>VLOOKUP(A84,'[1]L02'!$A$6:$D$1317,4,0)</f>
        <v>0</v>
      </c>
      <c r="F84" s="25">
        <f>ROUND(SUMIF([3]表三汇总表!$A$10:$A$611,A84,[3]表三汇总表!$D$10:$D$611),0)</f>
        <v>0</v>
      </c>
      <c r="G84" s="25">
        <f>VLOOKUP(A84,'[2]L02'!$A$6:$C$1332,3,0)</f>
        <v>0</v>
      </c>
      <c r="H84" s="26" t="e">
        <f t="shared" si="24"/>
        <v>#DIV/0!</v>
      </c>
      <c r="I84" s="26" t="e">
        <f t="shared" si="22"/>
        <v>#DIV/0!</v>
      </c>
      <c r="K84" s="4"/>
    </row>
    <row r="85" ht="24.95" customHeight="1" spans="1:11">
      <c r="A85" s="21">
        <v>2010805</v>
      </c>
      <c r="B85" s="21" t="s">
        <v>533</v>
      </c>
      <c r="C85" s="23">
        <f t="shared" si="18"/>
        <v>7</v>
      </c>
      <c r="D85" s="23" t="str">
        <f t="shared" si="20"/>
        <v>20108</v>
      </c>
      <c r="E85" s="25">
        <f>VLOOKUP(A85,'[1]L02'!$A$6:$D$1317,4,0)</f>
        <v>0</v>
      </c>
      <c r="F85" s="25">
        <f>ROUND(SUMIF([3]表三汇总表!$A$10:$A$611,A85,[3]表三汇总表!$D$10:$D$611),0)</f>
        <v>0</v>
      </c>
      <c r="G85" s="25">
        <f>VLOOKUP(A85,'[2]L02'!$A$6:$C$1332,3,0)</f>
        <v>0</v>
      </c>
      <c r="H85" s="26" t="e">
        <f t="shared" si="24"/>
        <v>#DIV/0!</v>
      </c>
      <c r="I85" s="26" t="e">
        <f t="shared" si="22"/>
        <v>#DIV/0!</v>
      </c>
      <c r="K85" s="4"/>
    </row>
    <row r="86" s="4" customFormat="1" ht="24.95" customHeight="1" spans="1:9">
      <c r="A86" s="21">
        <v>2010806</v>
      </c>
      <c r="B86" s="21" t="s">
        <v>89</v>
      </c>
      <c r="C86" s="23">
        <f t="shared" si="18"/>
        <v>7</v>
      </c>
      <c r="D86" s="23" t="str">
        <f t="shared" si="20"/>
        <v>20108</v>
      </c>
      <c r="E86" s="25">
        <f>VLOOKUP(A86,'[1]L02'!$A$6:$D$1317,4,0)</f>
        <v>0</v>
      </c>
      <c r="F86" s="25">
        <f>ROUND(SUMIF([3]表三汇总表!$A$10:$A$611,A86,[3]表三汇总表!$D$10:$D$611),0)</f>
        <v>0</v>
      </c>
      <c r="G86" s="25">
        <f>VLOOKUP(A86,'[2]L02'!$A$6:$C$1332,3,0)</f>
        <v>0</v>
      </c>
      <c r="H86" s="26" t="e">
        <f t="shared" si="24"/>
        <v>#DIV/0!</v>
      </c>
      <c r="I86" s="26" t="e">
        <f t="shared" si="22"/>
        <v>#DIV/0!</v>
      </c>
    </row>
    <row r="87" ht="24.95" customHeight="1" spans="1:11">
      <c r="A87" s="21">
        <v>2010850</v>
      </c>
      <c r="B87" s="21" t="s">
        <v>33</v>
      </c>
      <c r="C87" s="23">
        <f t="shared" si="18"/>
        <v>7</v>
      </c>
      <c r="D87" s="23" t="str">
        <f t="shared" si="20"/>
        <v>20108</v>
      </c>
      <c r="E87" s="25">
        <f>VLOOKUP(A87,'[1]L02'!$A$6:$D$1317,4,0)</f>
        <v>0</v>
      </c>
      <c r="F87" s="25">
        <f>ROUND(SUMIF([3]表三汇总表!$A$10:$A$611,A87,[3]表三汇总表!$D$10:$D$611),0)</f>
        <v>0</v>
      </c>
      <c r="G87" s="25">
        <f>VLOOKUP(A87,'[2]L02'!$A$6:$C$1332,3,0)</f>
        <v>0</v>
      </c>
      <c r="H87" s="26" t="e">
        <f t="shared" si="24"/>
        <v>#DIV/0!</v>
      </c>
      <c r="I87" s="26" t="e">
        <f t="shared" si="22"/>
        <v>#DIV/0!</v>
      </c>
      <c r="K87" s="4"/>
    </row>
    <row r="88" ht="24.95" customHeight="1" spans="1:11">
      <c r="A88" s="21">
        <v>2010899</v>
      </c>
      <c r="B88" s="21" t="s">
        <v>534</v>
      </c>
      <c r="C88" s="23">
        <f t="shared" si="18"/>
        <v>7</v>
      </c>
      <c r="D88" s="23" t="str">
        <f t="shared" si="20"/>
        <v>20108</v>
      </c>
      <c r="E88" s="25">
        <f>VLOOKUP(A88,'[1]L02'!$A$6:$D$1317,4,0)</f>
        <v>0</v>
      </c>
      <c r="F88" s="25">
        <f>ROUND(SUMIF([3]表三汇总表!$A$10:$A$611,A88,[3]表三汇总表!$D$10:$D$611),0)</f>
        <v>0</v>
      </c>
      <c r="G88" s="25">
        <f>VLOOKUP(A88,'[2]L02'!$A$6:$C$1332,3,0)</f>
        <v>0</v>
      </c>
      <c r="H88" s="26" t="e">
        <f t="shared" si="24"/>
        <v>#DIV/0!</v>
      </c>
      <c r="I88" s="26" t="e">
        <f t="shared" si="22"/>
        <v>#DIV/0!</v>
      </c>
      <c r="K88" s="4"/>
    </row>
    <row r="89" ht="24.95" customHeight="1" spans="1:11">
      <c r="A89" s="21">
        <v>20109</v>
      </c>
      <c r="B89" s="22" t="s">
        <v>535</v>
      </c>
      <c r="C89" s="23">
        <f t="shared" si="18"/>
        <v>5</v>
      </c>
      <c r="D89" s="23" t="str">
        <f t="shared" si="20"/>
        <v/>
      </c>
      <c r="E89" s="25">
        <f t="shared" ref="E89:G89" si="25">SUM(E90:E101)</f>
        <v>0</v>
      </c>
      <c r="F89" s="25">
        <f t="shared" si="25"/>
        <v>0</v>
      </c>
      <c r="G89" s="25">
        <f t="shared" si="25"/>
        <v>0</v>
      </c>
      <c r="H89" s="20" t="e">
        <f t="shared" si="24"/>
        <v>#DIV/0!</v>
      </c>
      <c r="I89" s="20" t="e">
        <f t="shared" si="22"/>
        <v>#DIV/0!</v>
      </c>
      <c r="K89" s="4"/>
    </row>
    <row r="90" s="4" customFormat="1" ht="24.95" customHeight="1" spans="1:9">
      <c r="A90" s="21">
        <v>2010901</v>
      </c>
      <c r="B90" s="21" t="s">
        <v>12</v>
      </c>
      <c r="C90" s="23">
        <f t="shared" si="18"/>
        <v>7</v>
      </c>
      <c r="D90" s="23" t="str">
        <f t="shared" si="20"/>
        <v>20109</v>
      </c>
      <c r="E90" s="25">
        <f>VLOOKUP(A90,'[1]L02'!$A$6:$D$1317,4,0)</f>
        <v>0</v>
      </c>
      <c r="F90" s="25">
        <f>ROUND(SUMIF([3]表三汇总表!$A$10:$A$611,A90,[3]表三汇总表!$D$10:$D$611),0)</f>
        <v>0</v>
      </c>
      <c r="G90" s="25">
        <f>VLOOKUP(A90,'[2]L02'!$A$6:$C$1332,3,0)</f>
        <v>0</v>
      </c>
      <c r="H90" s="26" t="e">
        <f t="shared" ref="H90:H102" si="26">G90/F90*100</f>
        <v>#DIV/0!</v>
      </c>
      <c r="I90" s="26" t="e">
        <f t="shared" si="22"/>
        <v>#DIV/0!</v>
      </c>
    </row>
    <row r="91" ht="24.95" customHeight="1" spans="1:11">
      <c r="A91" s="21">
        <v>2010902</v>
      </c>
      <c r="B91" s="21" t="s">
        <v>13</v>
      </c>
      <c r="C91" s="23">
        <f t="shared" si="18"/>
        <v>7</v>
      </c>
      <c r="D91" s="23" t="str">
        <f t="shared" si="20"/>
        <v>20109</v>
      </c>
      <c r="E91" s="25">
        <f>VLOOKUP(A91,'[1]L02'!$A$6:$D$1317,4,0)</f>
        <v>0</v>
      </c>
      <c r="F91" s="25">
        <f>ROUND(SUMIF([3]表三汇总表!$A$10:$A$611,A91,[3]表三汇总表!$D$10:$D$611),0)</f>
        <v>0</v>
      </c>
      <c r="G91" s="25">
        <f>VLOOKUP(A91,'[2]L02'!$A$6:$C$1332,3,0)</f>
        <v>0</v>
      </c>
      <c r="H91" s="26" t="e">
        <f t="shared" si="26"/>
        <v>#DIV/0!</v>
      </c>
      <c r="I91" s="26" t="e">
        <f t="shared" si="22"/>
        <v>#DIV/0!</v>
      </c>
      <c r="K91" s="4"/>
    </row>
    <row r="92" ht="24.95" customHeight="1" spans="1:11">
      <c r="A92" s="21">
        <v>2010903</v>
      </c>
      <c r="B92" s="21" t="s">
        <v>64</v>
      </c>
      <c r="C92" s="23">
        <f t="shared" si="18"/>
        <v>7</v>
      </c>
      <c r="D92" s="23" t="str">
        <f t="shared" si="20"/>
        <v>20109</v>
      </c>
      <c r="E92" s="25">
        <f>VLOOKUP(A92,'[1]L02'!$A$6:$D$1317,4,0)</f>
        <v>0</v>
      </c>
      <c r="F92" s="25">
        <f>ROUND(SUMIF([3]表三汇总表!$A$10:$A$611,A92,[3]表三汇总表!$D$10:$D$611),0)</f>
        <v>0</v>
      </c>
      <c r="G92" s="25">
        <f>VLOOKUP(A92,'[2]L02'!$A$6:$C$1332,3,0)</f>
        <v>0</v>
      </c>
      <c r="H92" s="26" t="e">
        <f t="shared" si="26"/>
        <v>#DIV/0!</v>
      </c>
      <c r="I92" s="26" t="e">
        <f t="shared" si="22"/>
        <v>#DIV/0!</v>
      </c>
      <c r="K92" s="4"/>
    </row>
    <row r="93" ht="24.95" customHeight="1" spans="1:11">
      <c r="A93" s="21">
        <v>2010905</v>
      </c>
      <c r="B93" s="21" t="s">
        <v>536</v>
      </c>
      <c r="C93" s="23">
        <f t="shared" si="18"/>
        <v>7</v>
      </c>
      <c r="D93" s="23" t="str">
        <f t="shared" si="20"/>
        <v>20109</v>
      </c>
      <c r="E93" s="25">
        <f>VLOOKUP(A93,'[1]L02'!$A$6:$D$1317,4,0)</f>
        <v>0</v>
      </c>
      <c r="F93" s="25">
        <f>ROUND(SUMIF([3]表三汇总表!$A$10:$A$611,A93,[3]表三汇总表!$D$10:$D$611),0)</f>
        <v>0</v>
      </c>
      <c r="G93" s="25">
        <f>VLOOKUP(A93,'[2]L02'!$A$6:$C$1332,3,0)</f>
        <v>0</v>
      </c>
      <c r="H93" s="26" t="e">
        <f t="shared" si="26"/>
        <v>#DIV/0!</v>
      </c>
      <c r="I93" s="26" t="e">
        <f t="shared" si="22"/>
        <v>#DIV/0!</v>
      </c>
      <c r="K93" s="4"/>
    </row>
    <row r="94" ht="24.95" customHeight="1" spans="1:11">
      <c r="A94" s="21">
        <v>2010907</v>
      </c>
      <c r="B94" s="21" t="s">
        <v>537</v>
      </c>
      <c r="C94" s="23">
        <f t="shared" si="18"/>
        <v>7</v>
      </c>
      <c r="D94" s="23" t="str">
        <f t="shared" si="20"/>
        <v>20109</v>
      </c>
      <c r="E94" s="25">
        <f>VLOOKUP(A94,'[1]L02'!$A$6:$D$1317,4,0)</f>
        <v>0</v>
      </c>
      <c r="F94" s="25">
        <f>ROUND(SUMIF([3]表三汇总表!$A$10:$A$611,A94,[3]表三汇总表!$D$10:$D$611),0)</f>
        <v>0</v>
      </c>
      <c r="G94" s="25">
        <f>VLOOKUP(A94,'[2]L02'!$A$6:$C$1332,3,0)</f>
        <v>0</v>
      </c>
      <c r="H94" s="26" t="e">
        <f t="shared" si="26"/>
        <v>#DIV/0!</v>
      </c>
      <c r="I94" s="26" t="e">
        <f t="shared" si="22"/>
        <v>#DIV/0!</v>
      </c>
      <c r="K94" s="4"/>
    </row>
    <row r="95" ht="24.95" customHeight="1" spans="1:11">
      <c r="A95" s="21">
        <v>2010908</v>
      </c>
      <c r="B95" s="21" t="s">
        <v>89</v>
      </c>
      <c r="C95" s="23">
        <f t="shared" si="18"/>
        <v>7</v>
      </c>
      <c r="D95" s="23" t="str">
        <f t="shared" si="20"/>
        <v>20109</v>
      </c>
      <c r="E95" s="25">
        <f>VLOOKUP(A95,'[1]L02'!$A$6:$D$1317,4,0)</f>
        <v>0</v>
      </c>
      <c r="F95" s="25">
        <f>ROUND(SUMIF([3]表三汇总表!$A$10:$A$611,A95,[3]表三汇总表!$D$10:$D$611),0)</f>
        <v>0</v>
      </c>
      <c r="G95" s="25">
        <f>VLOOKUP(A95,'[2]L02'!$A$6:$C$1332,3,0)</f>
        <v>0</v>
      </c>
      <c r="H95" s="26" t="e">
        <f t="shared" si="26"/>
        <v>#DIV/0!</v>
      </c>
      <c r="I95" s="26" t="e">
        <f t="shared" si="22"/>
        <v>#DIV/0!</v>
      </c>
      <c r="K95" s="4"/>
    </row>
    <row r="96" s="4" customFormat="1" ht="24.95" customHeight="1" spans="1:9">
      <c r="A96" s="21">
        <v>2010909</v>
      </c>
      <c r="B96" s="21" t="s">
        <v>538</v>
      </c>
      <c r="C96" s="23">
        <f t="shared" si="18"/>
        <v>7</v>
      </c>
      <c r="D96" s="23" t="str">
        <f t="shared" si="20"/>
        <v>20109</v>
      </c>
      <c r="E96" s="25">
        <f>VLOOKUP(A96,'[1]L02'!$A$6:$D$1317,4,0)</f>
        <v>0</v>
      </c>
      <c r="F96" s="25">
        <f>ROUND(SUMIF([3]表三汇总表!$A$10:$A$611,A96,[3]表三汇总表!$D$10:$D$611),0)</f>
        <v>0</v>
      </c>
      <c r="G96" s="25">
        <f>VLOOKUP(A96,'[2]L02'!$A$6:$C$1332,3,0)</f>
        <v>0</v>
      </c>
      <c r="H96" s="26" t="e">
        <f t="shared" si="26"/>
        <v>#DIV/0!</v>
      </c>
      <c r="I96" s="26" t="e">
        <f t="shared" si="22"/>
        <v>#DIV/0!</v>
      </c>
    </row>
    <row r="97" ht="24.95" customHeight="1" spans="1:11">
      <c r="A97" s="21">
        <v>2010910</v>
      </c>
      <c r="B97" s="21" t="s">
        <v>539</v>
      </c>
      <c r="C97" s="23">
        <f t="shared" si="18"/>
        <v>7</v>
      </c>
      <c r="D97" s="23" t="str">
        <f t="shared" si="20"/>
        <v>20109</v>
      </c>
      <c r="E97" s="25">
        <f>VLOOKUP(A97,'[1]L02'!$A$6:$D$1317,4,0)</f>
        <v>0</v>
      </c>
      <c r="F97" s="25">
        <f>ROUND(SUMIF([3]表三汇总表!$A$10:$A$611,A97,[3]表三汇总表!$D$10:$D$611),0)</f>
        <v>0</v>
      </c>
      <c r="G97" s="25">
        <f>VLOOKUP(A97,'[2]L02'!$A$6:$C$1332,3,0)</f>
        <v>0</v>
      </c>
      <c r="H97" s="26" t="e">
        <f t="shared" si="26"/>
        <v>#DIV/0!</v>
      </c>
      <c r="I97" s="26" t="e">
        <f t="shared" si="22"/>
        <v>#DIV/0!</v>
      </c>
      <c r="K97" s="4"/>
    </row>
    <row r="98" ht="24.95" customHeight="1" spans="1:11">
      <c r="A98" s="21">
        <v>2010911</v>
      </c>
      <c r="B98" s="21" t="s">
        <v>540</v>
      </c>
      <c r="C98" s="23">
        <f t="shared" si="18"/>
        <v>7</v>
      </c>
      <c r="D98" s="23" t="str">
        <f t="shared" si="20"/>
        <v>20109</v>
      </c>
      <c r="E98" s="25">
        <f>VLOOKUP(A98,'[1]L02'!$A$6:$D$1317,4,0)</f>
        <v>0</v>
      </c>
      <c r="F98" s="25">
        <f>ROUND(SUMIF([3]表三汇总表!$A$10:$A$611,A98,[3]表三汇总表!$D$10:$D$611),0)</f>
        <v>0</v>
      </c>
      <c r="G98" s="25">
        <f>VLOOKUP(A98,'[2]L02'!$A$6:$C$1332,3,0)</f>
        <v>0</v>
      </c>
      <c r="H98" s="26" t="e">
        <f t="shared" si="26"/>
        <v>#DIV/0!</v>
      </c>
      <c r="I98" s="26" t="e">
        <f t="shared" si="22"/>
        <v>#DIV/0!</v>
      </c>
      <c r="K98" s="4"/>
    </row>
    <row r="99" ht="24.95" customHeight="1" spans="1:11">
      <c r="A99" s="21">
        <v>2010912</v>
      </c>
      <c r="B99" s="21" t="s">
        <v>541</v>
      </c>
      <c r="C99" s="23">
        <f t="shared" si="18"/>
        <v>7</v>
      </c>
      <c r="D99" s="23" t="str">
        <f t="shared" si="20"/>
        <v>20109</v>
      </c>
      <c r="E99" s="25">
        <f>VLOOKUP(A99,'[1]L02'!$A$6:$D$1317,4,0)</f>
        <v>0</v>
      </c>
      <c r="F99" s="25">
        <f>ROUND(SUMIF([3]表三汇总表!$A$10:$A$611,A99,[3]表三汇总表!$D$10:$D$611),0)</f>
        <v>0</v>
      </c>
      <c r="G99" s="25">
        <f>VLOOKUP(A99,'[2]L02'!$A$6:$C$1332,3,0)</f>
        <v>0</v>
      </c>
      <c r="H99" s="26" t="e">
        <f t="shared" si="26"/>
        <v>#DIV/0!</v>
      </c>
      <c r="I99" s="26" t="e">
        <f t="shared" si="22"/>
        <v>#DIV/0!</v>
      </c>
      <c r="K99" s="4"/>
    </row>
    <row r="100" s="4" customFormat="1" ht="24.95" customHeight="1" spans="1:9">
      <c r="A100" s="21">
        <v>2010950</v>
      </c>
      <c r="B100" s="21" t="s">
        <v>33</v>
      </c>
      <c r="C100" s="23">
        <f t="shared" si="18"/>
        <v>7</v>
      </c>
      <c r="D100" s="23" t="str">
        <f t="shared" si="20"/>
        <v>20109</v>
      </c>
      <c r="E100" s="25">
        <f>VLOOKUP(A100,'[1]L02'!$A$6:$D$1317,4,0)</f>
        <v>0</v>
      </c>
      <c r="F100" s="25">
        <f>ROUND(SUMIF([3]表三汇总表!$A$10:$A$611,A100,[3]表三汇总表!$D$10:$D$611),0)</f>
        <v>0</v>
      </c>
      <c r="G100" s="25">
        <f>VLOOKUP(A100,'[2]L02'!$A$6:$C$1332,3,0)</f>
        <v>0</v>
      </c>
      <c r="H100" s="26" t="e">
        <f t="shared" si="26"/>
        <v>#DIV/0!</v>
      </c>
      <c r="I100" s="26" t="e">
        <f t="shared" si="22"/>
        <v>#DIV/0!</v>
      </c>
    </row>
    <row r="101" ht="24.95" customHeight="1" spans="1:11">
      <c r="A101" s="21">
        <v>2010999</v>
      </c>
      <c r="B101" s="21" t="s">
        <v>542</v>
      </c>
      <c r="C101" s="23">
        <f t="shared" si="18"/>
        <v>7</v>
      </c>
      <c r="D101" s="23" t="str">
        <f t="shared" si="20"/>
        <v>20109</v>
      </c>
      <c r="E101" s="25">
        <f>VLOOKUP(A101,'[1]L02'!$A$6:$D$1317,4,0)</f>
        <v>0</v>
      </c>
      <c r="F101" s="25">
        <f>ROUND(SUMIF([3]表三汇总表!$A$10:$A$611,A101,[3]表三汇总表!$D$10:$D$611),0)</f>
        <v>0</v>
      </c>
      <c r="G101" s="25">
        <f>VLOOKUP(A101,'[2]L02'!$A$6:$C$1332,3,0)</f>
        <v>0</v>
      </c>
      <c r="H101" s="26" t="e">
        <f t="shared" si="26"/>
        <v>#DIV/0!</v>
      </c>
      <c r="I101" s="26" t="e">
        <f t="shared" si="22"/>
        <v>#DIV/0!</v>
      </c>
      <c r="K101" s="4"/>
    </row>
    <row r="102" ht="24.95" customHeight="1" spans="1:11">
      <c r="A102" s="21">
        <v>20111</v>
      </c>
      <c r="B102" s="22" t="s">
        <v>38</v>
      </c>
      <c r="C102" s="23">
        <f t="shared" si="18"/>
        <v>5</v>
      </c>
      <c r="D102" s="23" t="str">
        <f t="shared" si="20"/>
        <v/>
      </c>
      <c r="E102" s="25">
        <f t="shared" ref="E102:G102" si="27">SUM(E103:E110)</f>
        <v>2657</v>
      </c>
      <c r="F102" s="25">
        <f t="shared" si="27"/>
        <v>2977</v>
      </c>
      <c r="G102" s="25">
        <f t="shared" si="27"/>
        <v>3692</v>
      </c>
      <c r="H102" s="20">
        <f t="shared" si="26"/>
        <v>124.017467248908</v>
      </c>
      <c r="I102" s="20">
        <f t="shared" si="22"/>
        <v>38.9537071885585</v>
      </c>
      <c r="K102" s="4"/>
    </row>
    <row r="103" ht="24.95" customHeight="1" spans="1:11">
      <c r="A103" s="21">
        <v>2011101</v>
      </c>
      <c r="B103" s="21" t="s">
        <v>12</v>
      </c>
      <c r="C103" s="23">
        <f t="shared" si="18"/>
        <v>7</v>
      </c>
      <c r="D103" s="23" t="str">
        <f t="shared" si="20"/>
        <v>20111</v>
      </c>
      <c r="E103" s="25">
        <f>VLOOKUP(A103,'[1]L02'!$A$6:$D$1317,4,0)</f>
        <v>1655</v>
      </c>
      <c r="F103" s="25">
        <f>ROUND(SUMIF([3]表三汇总表!$A$10:$A$611,A103,[3]表三汇总表!$D$10:$D$611),0)</f>
        <v>2977</v>
      </c>
      <c r="G103" s="25">
        <f>VLOOKUP(A103,'[2]L02'!$A$6:$C$1332,3,0)</f>
        <v>1490</v>
      </c>
      <c r="H103" s="26">
        <f t="shared" ref="H103:H111" si="28">G103/F103*100</f>
        <v>50.0503862949278</v>
      </c>
      <c r="I103" s="26">
        <f t="shared" si="22"/>
        <v>-9.96978851963746</v>
      </c>
      <c r="K103" s="4"/>
    </row>
    <row r="104" ht="24.95" customHeight="1" spans="1:11">
      <c r="A104" s="21">
        <v>2011102</v>
      </c>
      <c r="B104" s="21" t="s">
        <v>13</v>
      </c>
      <c r="C104" s="23">
        <f t="shared" si="18"/>
        <v>7</v>
      </c>
      <c r="D104" s="23" t="str">
        <f t="shared" si="20"/>
        <v>20111</v>
      </c>
      <c r="E104" s="25">
        <f>VLOOKUP(A104,'[1]L02'!$A$6:$D$1317,4,0)</f>
        <v>50</v>
      </c>
      <c r="F104" s="25">
        <f>ROUND(SUMIF([3]表三汇总表!$A$10:$A$611,A104,[3]表三汇总表!$D$10:$D$611),0)</f>
        <v>0</v>
      </c>
      <c r="G104" s="25">
        <f>VLOOKUP(A104,'[2]L02'!$A$6:$C$1332,3,0)</f>
        <v>330</v>
      </c>
      <c r="H104" s="26" t="e">
        <f t="shared" si="28"/>
        <v>#DIV/0!</v>
      </c>
      <c r="I104" s="26">
        <f t="shared" si="22"/>
        <v>560</v>
      </c>
      <c r="K104" s="4"/>
    </row>
    <row r="105" s="4" customFormat="1" ht="24.95" customHeight="1" spans="1:9">
      <c r="A105" s="21">
        <v>2011103</v>
      </c>
      <c r="B105" s="21" t="s">
        <v>64</v>
      </c>
      <c r="C105" s="23">
        <f t="shared" si="18"/>
        <v>7</v>
      </c>
      <c r="D105" s="23" t="str">
        <f t="shared" si="20"/>
        <v>20111</v>
      </c>
      <c r="E105" s="25">
        <f>VLOOKUP(A105,'[1]L02'!$A$6:$D$1317,4,0)</f>
        <v>0</v>
      </c>
      <c r="F105" s="25">
        <f>ROUND(SUMIF([3]表三汇总表!$A$10:$A$611,A105,[3]表三汇总表!$D$10:$D$611),0)</f>
        <v>0</v>
      </c>
      <c r="G105" s="25">
        <f>VLOOKUP(A105,'[2]L02'!$A$6:$C$1332,3,0)</f>
        <v>0</v>
      </c>
      <c r="H105" s="26" t="e">
        <f t="shared" si="28"/>
        <v>#DIV/0!</v>
      </c>
      <c r="I105" s="26" t="e">
        <f t="shared" si="22"/>
        <v>#DIV/0!</v>
      </c>
    </row>
    <row r="106" ht="24.95" customHeight="1" spans="1:11">
      <c r="A106" s="21">
        <v>2011104</v>
      </c>
      <c r="B106" s="21" t="s">
        <v>543</v>
      </c>
      <c r="C106" s="23">
        <f t="shared" si="18"/>
        <v>7</v>
      </c>
      <c r="D106" s="23" t="str">
        <f t="shared" si="20"/>
        <v>20111</v>
      </c>
      <c r="E106" s="25">
        <f>VLOOKUP(A106,'[1]L02'!$A$6:$D$1317,4,0)</f>
        <v>0</v>
      </c>
      <c r="F106" s="25">
        <f>ROUND(SUMIF([3]表三汇总表!$A$10:$A$611,A106,[3]表三汇总表!$D$10:$D$611),0)</f>
        <v>0</v>
      </c>
      <c r="G106" s="25">
        <f>VLOOKUP(A106,'[2]L02'!$A$6:$C$1332,3,0)</f>
        <v>0</v>
      </c>
      <c r="H106" s="26" t="e">
        <f t="shared" si="28"/>
        <v>#DIV/0!</v>
      </c>
      <c r="I106" s="26" t="e">
        <f t="shared" si="22"/>
        <v>#DIV/0!</v>
      </c>
      <c r="K106" s="4"/>
    </row>
    <row r="107" s="4" customFormat="1" ht="24.95" customHeight="1" spans="1:9">
      <c r="A107" s="21">
        <v>2011105</v>
      </c>
      <c r="B107" s="21" t="s">
        <v>544</v>
      </c>
      <c r="C107" s="23">
        <f t="shared" si="18"/>
        <v>7</v>
      </c>
      <c r="D107" s="23" t="str">
        <f t="shared" si="20"/>
        <v>20111</v>
      </c>
      <c r="E107" s="25">
        <f>VLOOKUP(A107,'[1]L02'!$A$6:$D$1317,4,0)</f>
        <v>0</v>
      </c>
      <c r="F107" s="25">
        <f>ROUND(SUMIF([3]表三汇总表!$A$10:$A$611,A107,[3]表三汇总表!$D$10:$D$611),0)</f>
        <v>0</v>
      </c>
      <c r="G107" s="25">
        <f>VLOOKUP(A107,'[2]L02'!$A$6:$C$1332,3,0)</f>
        <v>0</v>
      </c>
      <c r="H107" s="26" t="e">
        <f t="shared" si="28"/>
        <v>#DIV/0!</v>
      </c>
      <c r="I107" s="26" t="e">
        <f t="shared" si="22"/>
        <v>#DIV/0!</v>
      </c>
    </row>
    <row r="108" s="4" customFormat="1" ht="24.95" customHeight="1" spans="1:9">
      <c r="A108" s="21">
        <v>2011106</v>
      </c>
      <c r="B108" s="21" t="s">
        <v>545</v>
      </c>
      <c r="C108" s="23">
        <f t="shared" si="18"/>
        <v>7</v>
      </c>
      <c r="D108" s="23" t="str">
        <f t="shared" si="20"/>
        <v>20111</v>
      </c>
      <c r="E108" s="25">
        <f>VLOOKUP(A108,'[1]L02'!$A$6:$D$1317,4,0)</f>
        <v>0</v>
      </c>
      <c r="F108" s="25">
        <f>ROUND(SUMIF([3]表三汇总表!$A$10:$A$611,A108,[3]表三汇总表!$D$10:$D$611),0)</f>
        <v>0</v>
      </c>
      <c r="G108" s="25">
        <f>VLOOKUP(A108,'[2]L02'!$A$6:$C$1332,3,0)</f>
        <v>0</v>
      </c>
      <c r="H108" s="26" t="e">
        <f t="shared" si="28"/>
        <v>#DIV/0!</v>
      </c>
      <c r="I108" s="26" t="e">
        <f t="shared" si="22"/>
        <v>#DIV/0!</v>
      </c>
    </row>
    <row r="109" s="4" customFormat="1" ht="24.95" customHeight="1" spans="1:9">
      <c r="A109" s="21">
        <v>2011150</v>
      </c>
      <c r="B109" s="21" t="s">
        <v>33</v>
      </c>
      <c r="C109" s="23">
        <f t="shared" si="18"/>
        <v>7</v>
      </c>
      <c r="D109" s="23" t="str">
        <f t="shared" si="20"/>
        <v>20111</v>
      </c>
      <c r="E109" s="25">
        <f>VLOOKUP(A109,'[1]L02'!$A$6:$D$1317,4,0)</f>
        <v>0</v>
      </c>
      <c r="F109" s="25">
        <f>ROUND(SUMIF([3]表三汇总表!$A$10:$A$611,A109,[3]表三汇总表!$D$10:$D$611),0)</f>
        <v>0</v>
      </c>
      <c r="G109" s="25">
        <f>VLOOKUP(A109,'[2]L02'!$A$6:$C$1332,3,0)</f>
        <v>0</v>
      </c>
      <c r="H109" s="26" t="e">
        <f t="shared" si="28"/>
        <v>#DIV/0!</v>
      </c>
      <c r="I109" s="26" t="e">
        <f t="shared" si="22"/>
        <v>#DIV/0!</v>
      </c>
    </row>
    <row r="110" ht="24.95" customHeight="1" spans="1:11">
      <c r="A110" s="21">
        <v>2011199</v>
      </c>
      <c r="B110" s="21" t="s">
        <v>39</v>
      </c>
      <c r="C110" s="23">
        <f t="shared" si="18"/>
        <v>7</v>
      </c>
      <c r="D110" s="23" t="str">
        <f t="shared" si="20"/>
        <v>20111</v>
      </c>
      <c r="E110" s="25">
        <f>VLOOKUP(A110,'[1]L02'!$A$6:$D$1317,4,0)</f>
        <v>952</v>
      </c>
      <c r="F110" s="25">
        <f>ROUND(SUMIF([3]表三汇总表!$A$10:$A$611,A110,[3]表三汇总表!$D$10:$D$611),0)</f>
        <v>0</v>
      </c>
      <c r="G110" s="25">
        <f>VLOOKUP(A110,'[2]L02'!$A$6:$C$1332,3,0)</f>
        <v>1872</v>
      </c>
      <c r="H110" s="26" t="e">
        <f t="shared" si="28"/>
        <v>#DIV/0!</v>
      </c>
      <c r="I110" s="26">
        <f t="shared" si="22"/>
        <v>96.6386554621849</v>
      </c>
      <c r="K110" s="4"/>
    </row>
    <row r="111" ht="24.95" customHeight="1" spans="1:11">
      <c r="A111" s="21">
        <v>20113</v>
      </c>
      <c r="B111" s="22" t="s">
        <v>40</v>
      </c>
      <c r="C111" s="23">
        <f t="shared" si="18"/>
        <v>5</v>
      </c>
      <c r="D111" s="23" t="str">
        <f t="shared" si="20"/>
        <v/>
      </c>
      <c r="E111" s="25">
        <f t="shared" ref="E111:G111" si="29">SUM(E112:E121)</f>
        <v>835</v>
      </c>
      <c r="F111" s="25">
        <f t="shared" si="29"/>
        <v>0</v>
      </c>
      <c r="G111" s="25">
        <f t="shared" si="29"/>
        <v>2536</v>
      </c>
      <c r="H111" s="20" t="e">
        <f t="shared" si="28"/>
        <v>#DIV/0!</v>
      </c>
      <c r="I111" s="20">
        <f t="shared" si="22"/>
        <v>203.712574850299</v>
      </c>
      <c r="K111" s="4"/>
    </row>
    <row r="112" ht="24.95" customHeight="1" spans="1:11">
      <c r="A112" s="21">
        <v>2011301</v>
      </c>
      <c r="B112" s="21" t="s">
        <v>12</v>
      </c>
      <c r="C112" s="23">
        <f t="shared" si="18"/>
        <v>7</v>
      </c>
      <c r="D112" s="23" t="str">
        <f t="shared" si="20"/>
        <v>20113</v>
      </c>
      <c r="E112" s="25">
        <f>VLOOKUP(A112,'[1]L02'!$A$6:$D$1317,4,0)</f>
        <v>546</v>
      </c>
      <c r="F112" s="25">
        <f>ROUND(SUMIF([3]表三汇总表!$A$10:$A$611,A112,[3]表三汇总表!$D$10:$D$611),0)</f>
        <v>0</v>
      </c>
      <c r="G112" s="25">
        <f>VLOOKUP(A112,'[2]L02'!$A$6:$C$1332,3,0)</f>
        <v>627</v>
      </c>
      <c r="H112" s="26" t="e">
        <f t="shared" ref="H112:H122" si="30">G112/F112*100</f>
        <v>#DIV/0!</v>
      </c>
      <c r="I112" s="26">
        <f t="shared" si="22"/>
        <v>14.8351648351648</v>
      </c>
      <c r="K112" s="4"/>
    </row>
    <row r="113" s="4" customFormat="1" ht="24.95" customHeight="1" spans="1:9">
      <c r="A113" s="21">
        <v>2011302</v>
      </c>
      <c r="B113" s="21" t="s">
        <v>13</v>
      </c>
      <c r="C113" s="23">
        <f t="shared" si="18"/>
        <v>7</v>
      </c>
      <c r="D113" s="23" t="str">
        <f t="shared" si="20"/>
        <v>20113</v>
      </c>
      <c r="E113" s="25">
        <f>VLOOKUP(A113,'[1]L02'!$A$6:$D$1317,4,0)</f>
        <v>199</v>
      </c>
      <c r="F113" s="25">
        <f>ROUND(SUMIF([3]表三汇总表!$A$10:$A$611,A113,[3]表三汇总表!$D$10:$D$611),0)</f>
        <v>0</v>
      </c>
      <c r="G113" s="25">
        <f>VLOOKUP(A113,'[2]L02'!$A$6:$C$1332,3,0)</f>
        <v>774</v>
      </c>
      <c r="H113" s="26" t="e">
        <f t="shared" si="30"/>
        <v>#DIV/0!</v>
      </c>
      <c r="I113" s="26">
        <f t="shared" si="22"/>
        <v>288.94472361809</v>
      </c>
    </row>
    <row r="114" s="4" customFormat="1" ht="24.95" customHeight="1" spans="1:9">
      <c r="A114" s="21">
        <v>2011303</v>
      </c>
      <c r="B114" s="21" t="s">
        <v>64</v>
      </c>
      <c r="C114" s="23">
        <f t="shared" si="18"/>
        <v>7</v>
      </c>
      <c r="D114" s="23" t="str">
        <f t="shared" si="20"/>
        <v>20113</v>
      </c>
      <c r="E114" s="25">
        <f>VLOOKUP(A114,'[1]L02'!$A$6:$D$1317,4,0)</f>
        <v>0</v>
      </c>
      <c r="F114" s="25">
        <f>ROUND(SUMIF([3]表三汇总表!$A$10:$A$611,A114,[3]表三汇总表!$D$10:$D$611),0)</f>
        <v>0</v>
      </c>
      <c r="G114" s="25">
        <f>VLOOKUP(A114,'[2]L02'!$A$6:$C$1332,3,0)</f>
        <v>0</v>
      </c>
      <c r="H114" s="26" t="e">
        <f t="shared" si="30"/>
        <v>#DIV/0!</v>
      </c>
      <c r="I114" s="26" t="e">
        <f t="shared" si="22"/>
        <v>#DIV/0!</v>
      </c>
    </row>
    <row r="115" ht="24.95" customHeight="1" spans="1:11">
      <c r="A115" s="21">
        <v>2011304</v>
      </c>
      <c r="B115" s="21" t="s">
        <v>546</v>
      </c>
      <c r="C115" s="23">
        <f t="shared" si="18"/>
        <v>7</v>
      </c>
      <c r="D115" s="23" t="str">
        <f t="shared" si="20"/>
        <v>20113</v>
      </c>
      <c r="E115" s="25">
        <f>VLOOKUP(A115,'[1]L02'!$A$6:$D$1317,4,0)</f>
        <v>0</v>
      </c>
      <c r="F115" s="25">
        <f>ROUND(SUMIF([3]表三汇总表!$A$10:$A$611,A115,[3]表三汇总表!$D$10:$D$611),0)</f>
        <v>0</v>
      </c>
      <c r="G115" s="25">
        <f>VLOOKUP(A115,'[2]L02'!$A$6:$C$1332,3,0)</f>
        <v>0</v>
      </c>
      <c r="H115" s="26" t="e">
        <f t="shared" si="30"/>
        <v>#DIV/0!</v>
      </c>
      <c r="I115" s="26" t="e">
        <f t="shared" si="22"/>
        <v>#DIV/0!</v>
      </c>
      <c r="K115" s="4"/>
    </row>
    <row r="116" ht="24.95" customHeight="1" spans="1:11">
      <c r="A116" s="21">
        <v>2011305</v>
      </c>
      <c r="B116" s="21" t="s">
        <v>547</v>
      </c>
      <c r="C116" s="23">
        <f t="shared" si="18"/>
        <v>7</v>
      </c>
      <c r="D116" s="23" t="str">
        <f t="shared" si="20"/>
        <v>20113</v>
      </c>
      <c r="E116" s="25">
        <f>VLOOKUP(A116,'[1]L02'!$A$6:$D$1317,4,0)</f>
        <v>0</v>
      </c>
      <c r="F116" s="25">
        <f>ROUND(SUMIF([3]表三汇总表!$A$10:$A$611,A116,[3]表三汇总表!$D$10:$D$611),0)</f>
        <v>0</v>
      </c>
      <c r="G116" s="25">
        <f>VLOOKUP(A116,'[2]L02'!$A$6:$C$1332,3,0)</f>
        <v>0</v>
      </c>
      <c r="H116" s="26" t="e">
        <f t="shared" si="30"/>
        <v>#DIV/0!</v>
      </c>
      <c r="I116" s="26" t="e">
        <f t="shared" si="22"/>
        <v>#DIV/0!</v>
      </c>
      <c r="K116" s="4"/>
    </row>
    <row r="117" s="4" customFormat="1" ht="24.95" customHeight="1" spans="1:9">
      <c r="A117" s="21">
        <v>2011306</v>
      </c>
      <c r="B117" s="21" t="s">
        <v>548</v>
      </c>
      <c r="C117" s="23">
        <f t="shared" si="18"/>
        <v>7</v>
      </c>
      <c r="D117" s="23" t="str">
        <f t="shared" si="20"/>
        <v>20113</v>
      </c>
      <c r="E117" s="25">
        <f>VLOOKUP(A117,'[1]L02'!$A$6:$D$1317,4,0)</f>
        <v>0</v>
      </c>
      <c r="F117" s="25">
        <f>ROUND(SUMIF([3]表三汇总表!$A$10:$A$611,A117,[3]表三汇总表!$D$10:$D$611),0)</f>
        <v>0</v>
      </c>
      <c r="G117" s="25">
        <f>VLOOKUP(A117,'[2]L02'!$A$6:$C$1332,3,0)</f>
        <v>0</v>
      </c>
      <c r="H117" s="26" t="e">
        <f t="shared" si="30"/>
        <v>#DIV/0!</v>
      </c>
      <c r="I117" s="26" t="e">
        <f t="shared" si="22"/>
        <v>#DIV/0!</v>
      </c>
    </row>
    <row r="118" ht="24.95" customHeight="1" spans="1:11">
      <c r="A118" s="21">
        <v>2011307</v>
      </c>
      <c r="B118" s="21" t="s">
        <v>549</v>
      </c>
      <c r="C118" s="23">
        <f t="shared" si="18"/>
        <v>7</v>
      </c>
      <c r="D118" s="23" t="str">
        <f t="shared" si="20"/>
        <v>20113</v>
      </c>
      <c r="E118" s="25">
        <f>VLOOKUP(A118,'[1]L02'!$A$6:$D$1317,4,0)</f>
        <v>0</v>
      </c>
      <c r="F118" s="25">
        <f>ROUND(SUMIF([3]表三汇总表!$A$10:$A$611,A118,[3]表三汇总表!$D$10:$D$611),0)</f>
        <v>0</v>
      </c>
      <c r="G118" s="25">
        <f>VLOOKUP(A118,'[2]L02'!$A$6:$C$1332,3,0)</f>
        <v>0</v>
      </c>
      <c r="H118" s="26" t="e">
        <f t="shared" si="30"/>
        <v>#DIV/0!</v>
      </c>
      <c r="I118" s="26" t="e">
        <f t="shared" si="22"/>
        <v>#DIV/0!</v>
      </c>
      <c r="K118" s="4"/>
    </row>
    <row r="119" ht="24.95" customHeight="1" spans="1:11">
      <c r="A119" s="21">
        <v>2011308</v>
      </c>
      <c r="B119" s="21" t="s">
        <v>41</v>
      </c>
      <c r="C119" s="23">
        <f t="shared" si="18"/>
        <v>7</v>
      </c>
      <c r="D119" s="23" t="str">
        <f t="shared" si="20"/>
        <v>20113</v>
      </c>
      <c r="E119" s="25">
        <f>VLOOKUP(A119,'[1]L02'!$A$6:$D$1317,4,0)</f>
        <v>90</v>
      </c>
      <c r="F119" s="25">
        <f>ROUND(SUMIF([3]表三汇总表!$A$10:$A$611,A119,[3]表三汇总表!$D$10:$D$611),0)</f>
        <v>0</v>
      </c>
      <c r="G119" s="25">
        <f>VLOOKUP(A119,'[2]L02'!$A$6:$C$1332,3,0)</f>
        <v>1135</v>
      </c>
      <c r="H119" s="26" t="e">
        <f t="shared" si="30"/>
        <v>#DIV/0!</v>
      </c>
      <c r="I119" s="26">
        <f t="shared" si="22"/>
        <v>1161.11111111111</v>
      </c>
      <c r="K119" s="4"/>
    </row>
    <row r="120" ht="24.95" customHeight="1" spans="1:11">
      <c r="A120" s="21">
        <v>2011350</v>
      </c>
      <c r="B120" s="21" t="s">
        <v>33</v>
      </c>
      <c r="C120" s="23">
        <f t="shared" si="18"/>
        <v>7</v>
      </c>
      <c r="D120" s="23" t="str">
        <f t="shared" si="20"/>
        <v>20113</v>
      </c>
      <c r="E120" s="25">
        <f>VLOOKUP(A120,'[1]L02'!$A$6:$D$1317,4,0)</f>
        <v>0</v>
      </c>
      <c r="F120" s="25">
        <f>ROUND(SUMIF([3]表三汇总表!$A$10:$A$611,A120,[3]表三汇总表!$D$10:$D$611),0)</f>
        <v>0</v>
      </c>
      <c r="G120" s="25">
        <f>VLOOKUP(A120,'[2]L02'!$A$6:$C$1332,3,0)</f>
        <v>0</v>
      </c>
      <c r="H120" s="26" t="e">
        <f t="shared" si="30"/>
        <v>#DIV/0!</v>
      </c>
      <c r="I120" s="26" t="e">
        <f t="shared" si="22"/>
        <v>#DIV/0!</v>
      </c>
      <c r="K120" s="4"/>
    </row>
    <row r="121" ht="24.95" customHeight="1" spans="1:11">
      <c r="A121" s="21">
        <v>2011399</v>
      </c>
      <c r="B121" s="21" t="s">
        <v>550</v>
      </c>
      <c r="C121" s="23">
        <f t="shared" si="18"/>
        <v>7</v>
      </c>
      <c r="D121" s="23" t="str">
        <f t="shared" si="20"/>
        <v>20113</v>
      </c>
      <c r="E121" s="25">
        <f>VLOOKUP(A121,'[1]L02'!$A$6:$D$1317,4,0)</f>
        <v>0</v>
      </c>
      <c r="F121" s="25">
        <f>ROUND(SUMIF([3]表三汇总表!$A$10:$A$611,A121,[3]表三汇总表!$D$10:$D$611),0)</f>
        <v>0</v>
      </c>
      <c r="G121" s="25">
        <f>VLOOKUP(A121,'[2]L02'!$A$6:$C$1332,3,0)</f>
        <v>0</v>
      </c>
      <c r="H121" s="26" t="e">
        <f t="shared" si="30"/>
        <v>#DIV/0!</v>
      </c>
      <c r="I121" s="26" t="e">
        <f t="shared" si="22"/>
        <v>#DIV/0!</v>
      </c>
      <c r="K121" s="4"/>
    </row>
    <row r="122" ht="24.95" customHeight="1" spans="1:11">
      <c r="A122" s="21">
        <v>20114</v>
      </c>
      <c r="B122" s="22" t="s">
        <v>551</v>
      </c>
      <c r="C122" s="23">
        <f t="shared" si="18"/>
        <v>5</v>
      </c>
      <c r="D122" s="23" t="str">
        <f t="shared" si="20"/>
        <v/>
      </c>
      <c r="E122" s="25">
        <f t="shared" ref="E122:G122" si="31">SUM(E123:E133)</f>
        <v>0</v>
      </c>
      <c r="F122" s="25">
        <f t="shared" si="31"/>
        <v>0</v>
      </c>
      <c r="G122" s="25">
        <f t="shared" si="31"/>
        <v>0</v>
      </c>
      <c r="H122" s="20" t="e">
        <f t="shared" si="30"/>
        <v>#DIV/0!</v>
      </c>
      <c r="I122" s="20" t="e">
        <f t="shared" si="22"/>
        <v>#DIV/0!</v>
      </c>
      <c r="K122" s="4"/>
    </row>
    <row r="123" s="4" customFormat="1" ht="24.95" customHeight="1" spans="1:9">
      <c r="A123" s="21">
        <v>2011401</v>
      </c>
      <c r="B123" s="21" t="s">
        <v>12</v>
      </c>
      <c r="C123" s="23">
        <f t="shared" si="18"/>
        <v>7</v>
      </c>
      <c r="D123" s="23" t="str">
        <f t="shared" si="20"/>
        <v>20114</v>
      </c>
      <c r="E123" s="25">
        <f>VLOOKUP(A123,'[1]L02'!$A$6:$D$1317,4,0)</f>
        <v>0</v>
      </c>
      <c r="F123" s="25">
        <f>ROUND(SUMIF([3]表三汇总表!$A$10:$A$611,A123,[3]表三汇总表!$D$10:$D$611),0)</f>
        <v>0</v>
      </c>
      <c r="G123" s="25">
        <f>VLOOKUP(A123,'[2]L02'!$A$6:$C$1332,3,0)</f>
        <v>0</v>
      </c>
      <c r="H123" s="26" t="e">
        <f t="shared" ref="H123:H134" si="32">G123/F123*100</f>
        <v>#DIV/0!</v>
      </c>
      <c r="I123" s="26" t="e">
        <f t="shared" si="22"/>
        <v>#DIV/0!</v>
      </c>
    </row>
    <row r="124" ht="24.95" customHeight="1" spans="1:11">
      <c r="A124" s="21">
        <v>2011402</v>
      </c>
      <c r="B124" s="21" t="s">
        <v>13</v>
      </c>
      <c r="C124" s="23">
        <f t="shared" si="18"/>
        <v>7</v>
      </c>
      <c r="D124" s="23" t="str">
        <f t="shared" si="20"/>
        <v>20114</v>
      </c>
      <c r="E124" s="25">
        <f>VLOOKUP(A124,'[1]L02'!$A$6:$D$1317,4,0)</f>
        <v>0</v>
      </c>
      <c r="F124" s="25">
        <f>ROUND(SUMIF([3]表三汇总表!$A$10:$A$611,A124,[3]表三汇总表!$D$10:$D$611),0)</f>
        <v>0</v>
      </c>
      <c r="G124" s="25">
        <f>VLOOKUP(A124,'[2]L02'!$A$6:$C$1332,3,0)</f>
        <v>0</v>
      </c>
      <c r="H124" s="26" t="e">
        <f t="shared" si="32"/>
        <v>#DIV/0!</v>
      </c>
      <c r="I124" s="26" t="e">
        <f t="shared" si="22"/>
        <v>#DIV/0!</v>
      </c>
      <c r="K124" s="4"/>
    </row>
    <row r="125" ht="24.95" customHeight="1" spans="1:11">
      <c r="A125" s="21">
        <v>2011403</v>
      </c>
      <c r="B125" s="21" t="s">
        <v>64</v>
      </c>
      <c r="C125" s="23">
        <f t="shared" si="18"/>
        <v>7</v>
      </c>
      <c r="D125" s="23" t="str">
        <f t="shared" si="20"/>
        <v>20114</v>
      </c>
      <c r="E125" s="25">
        <f>VLOOKUP(A125,'[1]L02'!$A$6:$D$1317,4,0)</f>
        <v>0</v>
      </c>
      <c r="F125" s="25">
        <f>ROUND(SUMIF([3]表三汇总表!$A$10:$A$611,A125,[3]表三汇总表!$D$10:$D$611),0)</f>
        <v>0</v>
      </c>
      <c r="G125" s="25">
        <f>VLOOKUP(A125,'[2]L02'!$A$6:$C$1332,3,0)</f>
        <v>0</v>
      </c>
      <c r="H125" s="26" t="e">
        <f t="shared" si="32"/>
        <v>#DIV/0!</v>
      </c>
      <c r="I125" s="26" t="e">
        <f t="shared" si="22"/>
        <v>#DIV/0!</v>
      </c>
      <c r="K125" s="4"/>
    </row>
    <row r="126" s="4" customFormat="1" ht="24.95" customHeight="1" spans="1:9">
      <c r="A126" s="21">
        <v>2011404</v>
      </c>
      <c r="B126" s="21" t="s">
        <v>552</v>
      </c>
      <c r="C126" s="23">
        <f t="shared" si="18"/>
        <v>7</v>
      </c>
      <c r="D126" s="23" t="str">
        <f t="shared" si="20"/>
        <v>20114</v>
      </c>
      <c r="E126" s="25">
        <f>VLOOKUP(A126,'[1]L02'!$A$6:$D$1317,4,0)</f>
        <v>0</v>
      </c>
      <c r="F126" s="25">
        <f>ROUND(SUMIF([3]表三汇总表!$A$10:$A$611,A126,[3]表三汇总表!$D$10:$D$611),0)</f>
        <v>0</v>
      </c>
      <c r="G126" s="25">
        <f>VLOOKUP(A126,'[2]L02'!$A$6:$C$1332,3,0)</f>
        <v>0</v>
      </c>
      <c r="H126" s="26" t="e">
        <f t="shared" si="32"/>
        <v>#DIV/0!</v>
      </c>
      <c r="I126" s="26" t="e">
        <f t="shared" si="22"/>
        <v>#DIV/0!</v>
      </c>
    </row>
    <row r="127" ht="24.95" customHeight="1" spans="1:11">
      <c r="A127" s="21">
        <v>2011405</v>
      </c>
      <c r="B127" s="21" t="s">
        <v>553</v>
      </c>
      <c r="C127" s="23">
        <f t="shared" si="18"/>
        <v>7</v>
      </c>
      <c r="D127" s="23" t="str">
        <f t="shared" si="20"/>
        <v>20114</v>
      </c>
      <c r="E127" s="25">
        <f>VLOOKUP(A127,'[1]L02'!$A$6:$D$1317,4,0)</f>
        <v>0</v>
      </c>
      <c r="F127" s="25">
        <f>ROUND(SUMIF([3]表三汇总表!$A$10:$A$611,A127,[3]表三汇总表!$D$10:$D$611),0)</f>
        <v>0</v>
      </c>
      <c r="G127" s="25">
        <f>VLOOKUP(A127,'[2]L02'!$A$6:$C$1332,3,0)</f>
        <v>0</v>
      </c>
      <c r="H127" s="26" t="e">
        <f t="shared" si="32"/>
        <v>#DIV/0!</v>
      </c>
      <c r="I127" s="26" t="e">
        <f t="shared" si="22"/>
        <v>#DIV/0!</v>
      </c>
      <c r="K127" s="4"/>
    </row>
    <row r="128" ht="24.95" customHeight="1" spans="1:11">
      <c r="A128" s="21">
        <v>2011408</v>
      </c>
      <c r="B128" s="21" t="s">
        <v>554</v>
      </c>
      <c r="C128" s="23">
        <f t="shared" si="18"/>
        <v>7</v>
      </c>
      <c r="D128" s="23" t="str">
        <f t="shared" si="20"/>
        <v>20114</v>
      </c>
      <c r="E128" s="25">
        <f>VLOOKUP(A128,'[1]L02'!$A$6:$D$1317,4,0)</f>
        <v>0</v>
      </c>
      <c r="F128" s="25">
        <f>ROUND(SUMIF([3]表三汇总表!$A$10:$A$611,A128,[3]表三汇总表!$D$10:$D$611),0)</f>
        <v>0</v>
      </c>
      <c r="G128" s="25">
        <f>VLOOKUP(A128,'[2]L02'!$A$6:$C$1332,3,0)</f>
        <v>0</v>
      </c>
      <c r="H128" s="26" t="e">
        <f t="shared" si="32"/>
        <v>#DIV/0!</v>
      </c>
      <c r="I128" s="26" t="e">
        <f t="shared" si="22"/>
        <v>#DIV/0!</v>
      </c>
      <c r="K128" s="4"/>
    </row>
    <row r="129" s="4" customFormat="1" ht="24.95" customHeight="1" spans="1:9">
      <c r="A129" s="21">
        <v>2011409</v>
      </c>
      <c r="B129" s="21" t="s">
        <v>555</v>
      </c>
      <c r="C129" s="23">
        <f t="shared" si="18"/>
        <v>7</v>
      </c>
      <c r="D129" s="23" t="str">
        <f t="shared" si="20"/>
        <v>20114</v>
      </c>
      <c r="E129" s="25">
        <f>VLOOKUP(A129,'[1]L02'!$A$6:$D$1317,4,0)</f>
        <v>0</v>
      </c>
      <c r="F129" s="25">
        <f>ROUND(SUMIF([3]表三汇总表!$A$10:$A$611,A129,[3]表三汇总表!$D$10:$D$611),0)</f>
        <v>0</v>
      </c>
      <c r="G129" s="25">
        <f>VLOOKUP(A129,'[2]L02'!$A$6:$C$1332,3,0)</f>
        <v>0</v>
      </c>
      <c r="H129" s="26" t="e">
        <f t="shared" si="32"/>
        <v>#DIV/0!</v>
      </c>
      <c r="I129" s="26" t="e">
        <f t="shared" si="22"/>
        <v>#DIV/0!</v>
      </c>
    </row>
    <row r="130" ht="24.95" customHeight="1" spans="1:11">
      <c r="A130" s="21">
        <v>2011410</v>
      </c>
      <c r="B130" s="21" t="s">
        <v>556</v>
      </c>
      <c r="C130" s="23">
        <f t="shared" si="18"/>
        <v>7</v>
      </c>
      <c r="D130" s="23" t="str">
        <f t="shared" si="20"/>
        <v>20114</v>
      </c>
      <c r="E130" s="25">
        <f>VLOOKUP(A130,'[1]L02'!$A$6:$D$1317,4,0)</f>
        <v>0</v>
      </c>
      <c r="F130" s="25">
        <f>ROUND(SUMIF([3]表三汇总表!$A$10:$A$611,A130,[3]表三汇总表!$D$10:$D$611),0)</f>
        <v>0</v>
      </c>
      <c r="G130" s="25">
        <f>VLOOKUP(A130,'[2]L02'!$A$6:$C$1332,3,0)</f>
        <v>0</v>
      </c>
      <c r="H130" s="26" t="e">
        <f t="shared" si="32"/>
        <v>#DIV/0!</v>
      </c>
      <c r="I130" s="26" t="e">
        <f t="shared" si="22"/>
        <v>#DIV/0!</v>
      </c>
      <c r="K130" s="4"/>
    </row>
    <row r="131" ht="24.95" customHeight="1" spans="1:11">
      <c r="A131" s="21">
        <v>2011411</v>
      </c>
      <c r="B131" s="21" t="s">
        <v>557</v>
      </c>
      <c r="C131" s="23">
        <f t="shared" si="18"/>
        <v>7</v>
      </c>
      <c r="D131" s="23" t="str">
        <f t="shared" si="20"/>
        <v>20114</v>
      </c>
      <c r="E131" s="25">
        <f>VLOOKUP(A131,'[1]L02'!$A$6:$D$1317,4,0)</f>
        <v>0</v>
      </c>
      <c r="F131" s="25">
        <f>ROUND(SUMIF([3]表三汇总表!$A$10:$A$611,A131,[3]表三汇总表!$D$10:$D$611),0)</f>
        <v>0</v>
      </c>
      <c r="G131" s="25">
        <f>VLOOKUP(A131,'[2]L02'!$A$6:$C$1332,3,0)</f>
        <v>0</v>
      </c>
      <c r="H131" s="26" t="e">
        <f t="shared" si="32"/>
        <v>#DIV/0!</v>
      </c>
      <c r="I131" s="26" t="e">
        <f t="shared" si="22"/>
        <v>#DIV/0!</v>
      </c>
      <c r="K131" s="4"/>
    </row>
    <row r="132" ht="24.95" customHeight="1" spans="1:11">
      <c r="A132" s="21">
        <v>2011450</v>
      </c>
      <c r="B132" s="21" t="s">
        <v>33</v>
      </c>
      <c r="C132" s="23">
        <f t="shared" si="18"/>
        <v>7</v>
      </c>
      <c r="D132" s="23" t="str">
        <f t="shared" si="20"/>
        <v>20114</v>
      </c>
      <c r="E132" s="25">
        <f>VLOOKUP(A132,'[1]L02'!$A$6:$D$1317,4,0)</f>
        <v>0</v>
      </c>
      <c r="F132" s="25">
        <f>ROUND(SUMIF([3]表三汇总表!$A$10:$A$611,A132,[3]表三汇总表!$D$10:$D$611),0)</f>
        <v>0</v>
      </c>
      <c r="G132" s="25">
        <f>VLOOKUP(A132,'[2]L02'!$A$6:$C$1332,3,0)</f>
        <v>0</v>
      </c>
      <c r="H132" s="26" t="e">
        <f t="shared" si="32"/>
        <v>#DIV/0!</v>
      </c>
      <c r="I132" s="26" t="e">
        <f t="shared" si="22"/>
        <v>#DIV/0!</v>
      </c>
      <c r="K132" s="4"/>
    </row>
    <row r="133" ht="24.95" customHeight="1" spans="1:11">
      <c r="A133" s="21">
        <v>2011499</v>
      </c>
      <c r="B133" s="21" t="s">
        <v>558</v>
      </c>
      <c r="C133" s="23">
        <f t="shared" si="18"/>
        <v>7</v>
      </c>
      <c r="D133" s="23" t="str">
        <f t="shared" si="20"/>
        <v>20114</v>
      </c>
      <c r="E133" s="25">
        <f>VLOOKUP(A133,'[1]L02'!$A$6:$D$1317,4,0)</f>
        <v>0</v>
      </c>
      <c r="F133" s="25">
        <f>ROUND(SUMIF([3]表三汇总表!$A$10:$A$611,A133,[3]表三汇总表!$D$10:$D$611),0)</f>
        <v>0</v>
      </c>
      <c r="G133" s="25">
        <f>VLOOKUP(A133,'[2]L02'!$A$6:$C$1332,3,0)</f>
        <v>0</v>
      </c>
      <c r="H133" s="26" t="e">
        <f t="shared" si="32"/>
        <v>#DIV/0!</v>
      </c>
      <c r="I133" s="26" t="e">
        <f t="shared" si="22"/>
        <v>#DIV/0!</v>
      </c>
      <c r="K133" s="4"/>
    </row>
    <row r="134" ht="24.95" customHeight="1" spans="1:11">
      <c r="A134" s="21">
        <v>20123</v>
      </c>
      <c r="B134" s="22" t="s">
        <v>42</v>
      </c>
      <c r="C134" s="23">
        <f t="shared" si="18"/>
        <v>5</v>
      </c>
      <c r="D134" s="23" t="str">
        <f t="shared" si="20"/>
        <v/>
      </c>
      <c r="E134" s="25">
        <f t="shared" ref="E134:G134" si="33">SUM(E135:E140)</f>
        <v>50</v>
      </c>
      <c r="F134" s="25">
        <f t="shared" si="33"/>
        <v>0</v>
      </c>
      <c r="G134" s="25">
        <f t="shared" si="33"/>
        <v>0</v>
      </c>
      <c r="H134" s="20" t="e">
        <f t="shared" si="32"/>
        <v>#DIV/0!</v>
      </c>
      <c r="I134" s="20">
        <f t="shared" si="22"/>
        <v>-100</v>
      </c>
      <c r="K134" s="4"/>
    </row>
    <row r="135" ht="24.95" customHeight="1" spans="1:11">
      <c r="A135" s="21">
        <v>2012301</v>
      </c>
      <c r="B135" s="21" t="s">
        <v>12</v>
      </c>
      <c r="C135" s="23">
        <f t="shared" si="18"/>
        <v>7</v>
      </c>
      <c r="D135" s="23" t="str">
        <f t="shared" si="20"/>
        <v>20123</v>
      </c>
      <c r="E135" s="25">
        <f>VLOOKUP(A135,'[1]L02'!$A$6:$D$1317,4,0)</f>
        <v>8</v>
      </c>
      <c r="F135" s="25">
        <f>ROUND(SUMIF([3]表三汇总表!$A$10:$A$611,A135,[3]表三汇总表!$D$10:$D$611),0)</f>
        <v>0</v>
      </c>
      <c r="G135" s="25">
        <f>VLOOKUP(A135,'[2]L02'!$A$6:$C$1332,3,0)</f>
        <v>0</v>
      </c>
      <c r="H135" s="26" t="e">
        <f t="shared" ref="H135:H141" si="34">G135/F135*100</f>
        <v>#DIV/0!</v>
      </c>
      <c r="I135" s="26">
        <f t="shared" si="22"/>
        <v>-100</v>
      </c>
      <c r="K135" s="4"/>
    </row>
    <row r="136" s="4" customFormat="1" ht="24.95" customHeight="1" spans="1:9">
      <c r="A136" s="21">
        <v>2012302</v>
      </c>
      <c r="B136" s="21" t="s">
        <v>13</v>
      </c>
      <c r="C136" s="23">
        <f t="shared" ref="C136:C199" si="35">LEN(A136)</f>
        <v>7</v>
      </c>
      <c r="D136" s="23" t="str">
        <f t="shared" si="20"/>
        <v>20123</v>
      </c>
      <c r="E136" s="25">
        <f>VLOOKUP(A136,'[1]L02'!$A$6:$D$1317,4,0)</f>
        <v>28</v>
      </c>
      <c r="F136" s="25">
        <f>ROUND(SUMIF([3]表三汇总表!$A$10:$A$611,A136,[3]表三汇总表!$D$10:$D$611),0)</f>
        <v>0</v>
      </c>
      <c r="G136" s="25">
        <f>VLOOKUP(A136,'[2]L02'!$A$6:$C$1332,3,0)</f>
        <v>0</v>
      </c>
      <c r="H136" s="26" t="e">
        <f t="shared" si="34"/>
        <v>#DIV/0!</v>
      </c>
      <c r="I136" s="26">
        <f t="shared" ref="I136:I141" si="36">(G136-E136)/E136*100</f>
        <v>-100</v>
      </c>
    </row>
    <row r="137" s="5" customFormat="1" ht="24.95" customHeight="1" spans="1:11">
      <c r="A137" s="21">
        <v>2012303</v>
      </c>
      <c r="B137" s="21" t="s">
        <v>64</v>
      </c>
      <c r="C137" s="23">
        <f t="shared" si="35"/>
        <v>7</v>
      </c>
      <c r="D137" s="23" t="str">
        <f t="shared" ref="D137:D200" si="37">IF(C137=5,"",MID(A137,1,5))</f>
        <v>20123</v>
      </c>
      <c r="E137" s="25">
        <f>VLOOKUP(A137,'[1]L02'!$A$6:$D$1317,4,0)</f>
        <v>0</v>
      </c>
      <c r="F137" s="25">
        <f>ROUND(SUMIF([3]表三汇总表!$A$10:$A$611,A137,[3]表三汇总表!$D$10:$D$611),0)</f>
        <v>0</v>
      </c>
      <c r="G137" s="25">
        <f>VLOOKUP(A137,'[2]L02'!$A$6:$C$1332,3,0)</f>
        <v>0</v>
      </c>
      <c r="H137" s="26" t="e">
        <f t="shared" si="34"/>
        <v>#DIV/0!</v>
      </c>
      <c r="I137" s="26" t="e">
        <f t="shared" si="36"/>
        <v>#DIV/0!</v>
      </c>
      <c r="K137" s="4"/>
    </row>
    <row r="138" ht="24.95" customHeight="1" spans="1:11">
      <c r="A138" s="21">
        <v>2012304</v>
      </c>
      <c r="B138" s="21" t="s">
        <v>43</v>
      </c>
      <c r="C138" s="23">
        <f t="shared" si="35"/>
        <v>7</v>
      </c>
      <c r="D138" s="23" t="str">
        <f t="shared" si="37"/>
        <v>20123</v>
      </c>
      <c r="E138" s="25">
        <f>VLOOKUP(A138,'[1]L02'!$A$6:$D$1317,4,0)</f>
        <v>9</v>
      </c>
      <c r="F138" s="25">
        <f>ROUND(SUMIF([3]表三汇总表!$A$10:$A$611,A138,[3]表三汇总表!$D$10:$D$611),0)</f>
        <v>0</v>
      </c>
      <c r="G138" s="25">
        <f>VLOOKUP(A138,'[2]L02'!$A$6:$C$1332,3,0)</f>
        <v>0</v>
      </c>
      <c r="H138" s="26" t="e">
        <f t="shared" si="34"/>
        <v>#DIV/0!</v>
      </c>
      <c r="I138" s="26">
        <f t="shared" si="36"/>
        <v>-100</v>
      </c>
      <c r="K138" s="4"/>
    </row>
    <row r="139" s="4" customFormat="1" ht="24.95" customHeight="1" spans="1:9">
      <c r="A139" s="21">
        <v>2012350</v>
      </c>
      <c r="B139" s="21" t="s">
        <v>33</v>
      </c>
      <c r="C139" s="23">
        <f t="shared" si="35"/>
        <v>7</v>
      </c>
      <c r="D139" s="23" t="str">
        <f t="shared" si="37"/>
        <v>20123</v>
      </c>
      <c r="E139" s="25">
        <f>VLOOKUP(A139,'[1]L02'!$A$6:$D$1317,4,0)</f>
        <v>0</v>
      </c>
      <c r="F139" s="25">
        <f>ROUND(SUMIF([3]表三汇总表!$A$10:$A$611,A139,[3]表三汇总表!$D$10:$D$611),0)</f>
        <v>0</v>
      </c>
      <c r="G139" s="25">
        <f>VLOOKUP(A139,'[2]L02'!$A$6:$C$1332,3,0)</f>
        <v>0</v>
      </c>
      <c r="H139" s="26" t="e">
        <f t="shared" si="34"/>
        <v>#DIV/0!</v>
      </c>
      <c r="I139" s="26" t="e">
        <f t="shared" si="36"/>
        <v>#DIV/0!</v>
      </c>
    </row>
    <row r="140" s="4" customFormat="1" ht="24.95" customHeight="1" spans="1:9">
      <c r="A140" s="21">
        <v>2012399</v>
      </c>
      <c r="B140" s="21" t="s">
        <v>44</v>
      </c>
      <c r="C140" s="23">
        <f t="shared" si="35"/>
        <v>7</v>
      </c>
      <c r="D140" s="23" t="str">
        <f t="shared" si="37"/>
        <v>20123</v>
      </c>
      <c r="E140" s="25">
        <f>VLOOKUP(A140,'[1]L02'!$A$6:$D$1317,4,0)</f>
        <v>5</v>
      </c>
      <c r="F140" s="25">
        <f>ROUND(SUMIF([3]表三汇总表!$A$10:$A$611,A140,[3]表三汇总表!$D$10:$D$611),0)</f>
        <v>0</v>
      </c>
      <c r="G140" s="25">
        <f>VLOOKUP(A140,'[2]L02'!$A$6:$C$1332,3,0)</f>
        <v>0</v>
      </c>
      <c r="H140" s="26" t="e">
        <f t="shared" si="34"/>
        <v>#DIV/0!</v>
      </c>
      <c r="I140" s="26">
        <f t="shared" si="36"/>
        <v>-100</v>
      </c>
    </row>
    <row r="141" ht="24.95" customHeight="1" spans="1:11">
      <c r="A141" s="21">
        <v>20125</v>
      </c>
      <c r="B141" s="22" t="s">
        <v>45</v>
      </c>
      <c r="C141" s="23">
        <f t="shared" si="35"/>
        <v>5</v>
      </c>
      <c r="D141" s="23" t="str">
        <f t="shared" si="37"/>
        <v/>
      </c>
      <c r="E141" s="25">
        <f t="shared" ref="E141:G141" si="38">SUM(E142:E148)</f>
        <v>4</v>
      </c>
      <c r="F141" s="25">
        <f t="shared" si="38"/>
        <v>0</v>
      </c>
      <c r="G141" s="25">
        <f t="shared" si="38"/>
        <v>0</v>
      </c>
      <c r="H141" s="20" t="e">
        <f t="shared" si="34"/>
        <v>#DIV/0!</v>
      </c>
      <c r="I141" s="20">
        <f t="shared" si="36"/>
        <v>-100</v>
      </c>
      <c r="K141" s="4"/>
    </row>
    <row r="142" ht="24.95" customHeight="1" spans="1:11">
      <c r="A142" s="21">
        <v>2012501</v>
      </c>
      <c r="B142" s="21" t="s">
        <v>12</v>
      </c>
      <c r="C142" s="23">
        <f t="shared" si="35"/>
        <v>7</v>
      </c>
      <c r="D142" s="23" t="str">
        <f t="shared" si="37"/>
        <v>20125</v>
      </c>
      <c r="E142" s="25">
        <f>VLOOKUP(A142,'[1]L02'!$A$6:$D$1317,4,0)</f>
        <v>0</v>
      </c>
      <c r="F142" s="25">
        <f>ROUND(SUMIF([3]表三汇总表!$A$10:$A$611,A142,[3]表三汇总表!$D$10:$D$611),0)</f>
        <v>0</v>
      </c>
      <c r="G142" s="25">
        <f>VLOOKUP(A142,'[2]L02'!$A$6:$C$1332,3,0)</f>
        <v>0</v>
      </c>
      <c r="H142" s="26" t="e">
        <f t="shared" ref="H141:H149" si="39">G142/F142*100</f>
        <v>#DIV/0!</v>
      </c>
      <c r="I142" s="26" t="e">
        <f t="shared" ref="I135:I204" si="40">(G142-E142)/E142*100</f>
        <v>#DIV/0!</v>
      </c>
      <c r="K142" s="4"/>
    </row>
    <row r="143" s="4" customFormat="1" ht="24.95" customHeight="1" spans="1:9">
      <c r="A143" s="21">
        <v>2012502</v>
      </c>
      <c r="B143" s="21" t="s">
        <v>13</v>
      </c>
      <c r="C143" s="23">
        <f t="shared" si="35"/>
        <v>7</v>
      </c>
      <c r="D143" s="23" t="str">
        <f t="shared" si="37"/>
        <v>20125</v>
      </c>
      <c r="E143" s="25">
        <f>VLOOKUP(A143,'[1]L02'!$A$6:$D$1317,4,0)</f>
        <v>0</v>
      </c>
      <c r="F143" s="25">
        <f>ROUND(SUMIF([3]表三汇总表!$A$10:$A$611,A143,[3]表三汇总表!$D$10:$D$611),0)</f>
        <v>0</v>
      </c>
      <c r="G143" s="25">
        <f>VLOOKUP(A143,'[2]L02'!$A$6:$C$1332,3,0)</f>
        <v>0</v>
      </c>
      <c r="H143" s="26" t="e">
        <f t="shared" si="39"/>
        <v>#DIV/0!</v>
      </c>
      <c r="I143" s="26" t="e">
        <f t="shared" si="40"/>
        <v>#DIV/0!</v>
      </c>
    </row>
    <row r="144" ht="24.95" customHeight="1" spans="1:11">
      <c r="A144" s="21">
        <v>2012503</v>
      </c>
      <c r="B144" s="21" t="s">
        <v>64</v>
      </c>
      <c r="C144" s="23">
        <f t="shared" si="35"/>
        <v>7</v>
      </c>
      <c r="D144" s="23" t="str">
        <f t="shared" si="37"/>
        <v>20125</v>
      </c>
      <c r="E144" s="25">
        <f>VLOOKUP(A144,'[1]L02'!$A$6:$D$1317,4,0)</f>
        <v>0</v>
      </c>
      <c r="F144" s="25">
        <f>ROUND(SUMIF([3]表三汇总表!$A$10:$A$611,A144,[3]表三汇总表!$D$10:$D$611),0)</f>
        <v>0</v>
      </c>
      <c r="G144" s="25">
        <f>VLOOKUP(A144,'[2]L02'!$A$6:$C$1332,3,0)</f>
        <v>0</v>
      </c>
      <c r="H144" s="26" t="e">
        <f t="shared" si="39"/>
        <v>#DIV/0!</v>
      </c>
      <c r="I144" s="26" t="e">
        <f t="shared" si="40"/>
        <v>#DIV/0!</v>
      </c>
      <c r="K144" s="4"/>
    </row>
    <row r="145" ht="24.95" customHeight="1" spans="1:11">
      <c r="A145" s="21">
        <v>2012504</v>
      </c>
      <c r="B145" s="21" t="s">
        <v>46</v>
      </c>
      <c r="C145" s="23">
        <f t="shared" si="35"/>
        <v>7</v>
      </c>
      <c r="D145" s="23" t="str">
        <f t="shared" si="37"/>
        <v>20125</v>
      </c>
      <c r="E145" s="25">
        <f>VLOOKUP(A145,'[1]L02'!$A$6:$D$1317,4,0)</f>
        <v>1</v>
      </c>
      <c r="F145" s="25">
        <f>ROUND(SUMIF([3]表三汇总表!$A$10:$A$611,A145,[3]表三汇总表!$D$10:$D$611),0)</f>
        <v>0</v>
      </c>
      <c r="G145" s="25">
        <f>VLOOKUP(A145,'[2]L02'!$A$6:$C$1332,3,0)</f>
        <v>0</v>
      </c>
      <c r="H145" s="26" t="e">
        <f t="shared" si="39"/>
        <v>#DIV/0!</v>
      </c>
      <c r="I145" s="26">
        <f t="shared" si="40"/>
        <v>-100</v>
      </c>
      <c r="K145" s="4"/>
    </row>
    <row r="146" ht="24.95" customHeight="1" spans="1:11">
      <c r="A146" s="21">
        <v>2012505</v>
      </c>
      <c r="B146" s="21" t="s">
        <v>559</v>
      </c>
      <c r="C146" s="23">
        <f t="shared" si="35"/>
        <v>7</v>
      </c>
      <c r="D146" s="23" t="str">
        <f t="shared" si="37"/>
        <v>20125</v>
      </c>
      <c r="E146" s="25">
        <f>VLOOKUP(A146,'[1]L02'!$A$6:$D$1317,4,0)</f>
        <v>0</v>
      </c>
      <c r="F146" s="25">
        <f>ROUND(SUMIF([3]表三汇总表!$A$10:$A$611,A146,[3]表三汇总表!$D$10:$D$611),0)</f>
        <v>0</v>
      </c>
      <c r="G146" s="25">
        <f>VLOOKUP(A146,'[2]L02'!$A$6:$C$1332,3,0)</f>
        <v>0</v>
      </c>
      <c r="H146" s="26" t="e">
        <f t="shared" si="39"/>
        <v>#DIV/0!</v>
      </c>
      <c r="I146" s="26" t="e">
        <f t="shared" si="40"/>
        <v>#DIV/0!</v>
      </c>
      <c r="K146" s="4"/>
    </row>
    <row r="147" ht="24.95" customHeight="1" spans="1:11">
      <c r="A147" s="21">
        <v>2012550</v>
      </c>
      <c r="B147" s="21" t="s">
        <v>33</v>
      </c>
      <c r="C147" s="23">
        <f t="shared" si="35"/>
        <v>7</v>
      </c>
      <c r="D147" s="23" t="str">
        <f t="shared" si="37"/>
        <v>20125</v>
      </c>
      <c r="E147" s="25">
        <f>VLOOKUP(A147,'[1]L02'!$A$6:$D$1317,4,0)</f>
        <v>0</v>
      </c>
      <c r="F147" s="25">
        <f>ROUND(SUMIF([3]表三汇总表!$A$10:$A$611,A147,[3]表三汇总表!$D$10:$D$611),0)</f>
        <v>0</v>
      </c>
      <c r="G147" s="25">
        <f>VLOOKUP(A147,'[2]L02'!$A$6:$C$1332,3,0)</f>
        <v>0</v>
      </c>
      <c r="H147" s="26" t="e">
        <f t="shared" si="39"/>
        <v>#DIV/0!</v>
      </c>
      <c r="I147" s="26" t="e">
        <f t="shared" si="40"/>
        <v>#DIV/0!</v>
      </c>
      <c r="K147" s="4"/>
    </row>
    <row r="148" ht="24.95" customHeight="1" spans="1:11">
      <c r="A148" s="21">
        <v>2012599</v>
      </c>
      <c r="B148" s="21" t="s">
        <v>47</v>
      </c>
      <c r="C148" s="23">
        <f t="shared" si="35"/>
        <v>7</v>
      </c>
      <c r="D148" s="23" t="str">
        <f t="shared" si="37"/>
        <v>20125</v>
      </c>
      <c r="E148" s="25">
        <f>VLOOKUP(A148,'[1]L02'!$A$6:$D$1317,4,0)</f>
        <v>3</v>
      </c>
      <c r="F148" s="25">
        <f>ROUND(SUMIF([3]表三汇总表!$A$10:$A$611,A148,[3]表三汇总表!$D$10:$D$611),0)</f>
        <v>0</v>
      </c>
      <c r="G148" s="25">
        <f>VLOOKUP(A148,'[2]L02'!$A$6:$C$1332,3,0)</f>
        <v>0</v>
      </c>
      <c r="H148" s="26" t="e">
        <f t="shared" si="39"/>
        <v>#DIV/0!</v>
      </c>
      <c r="I148" s="26">
        <f t="shared" si="40"/>
        <v>-100</v>
      </c>
      <c r="K148" s="4"/>
    </row>
    <row r="149" s="4" customFormat="1" ht="24.95" customHeight="1" spans="1:9">
      <c r="A149" s="21">
        <v>20126</v>
      </c>
      <c r="B149" s="22" t="s">
        <v>48</v>
      </c>
      <c r="C149" s="23">
        <f t="shared" si="35"/>
        <v>5</v>
      </c>
      <c r="D149" s="23" t="str">
        <f t="shared" si="37"/>
        <v/>
      </c>
      <c r="E149" s="24">
        <f t="shared" ref="E149:G149" si="41">SUM(E150:E154)</f>
        <v>173</v>
      </c>
      <c r="F149" s="24">
        <f t="shared" si="41"/>
        <v>200</v>
      </c>
      <c r="G149" s="24">
        <f t="shared" si="41"/>
        <v>231</v>
      </c>
      <c r="H149" s="20">
        <f t="shared" si="39"/>
        <v>115.5</v>
      </c>
      <c r="I149" s="20">
        <f t="shared" si="40"/>
        <v>33.5260115606936</v>
      </c>
    </row>
    <row r="150" ht="24.95" customHeight="1" spans="1:11">
      <c r="A150" s="21">
        <v>2012601</v>
      </c>
      <c r="B150" s="21" t="s">
        <v>12</v>
      </c>
      <c r="C150" s="23">
        <f t="shared" si="35"/>
        <v>7</v>
      </c>
      <c r="D150" s="23" t="str">
        <f t="shared" si="37"/>
        <v>20126</v>
      </c>
      <c r="E150" s="25">
        <f>VLOOKUP(A150,'[1]L02'!$A$6:$D$1317,4,0)</f>
        <v>126</v>
      </c>
      <c r="F150" s="25">
        <f>ROUND(SUMIF([3]表三汇总表!$A$10:$A$611,A150,[3]表三汇总表!$D$10:$D$611),0)</f>
        <v>200</v>
      </c>
      <c r="G150" s="25">
        <f>VLOOKUP(A150,'[2]L02'!$A$6:$C$1332,3,0)</f>
        <v>180</v>
      </c>
      <c r="H150" s="26">
        <f t="shared" ref="H149:H155" si="42">G150/F150*100</f>
        <v>90</v>
      </c>
      <c r="I150" s="26">
        <f t="shared" si="40"/>
        <v>42.8571428571429</v>
      </c>
      <c r="K150" s="4"/>
    </row>
    <row r="151" ht="24.95" customHeight="1" spans="1:11">
      <c r="A151" s="21">
        <v>2012602</v>
      </c>
      <c r="B151" s="21" t="s">
        <v>13</v>
      </c>
      <c r="C151" s="23">
        <f t="shared" si="35"/>
        <v>7</v>
      </c>
      <c r="D151" s="23" t="str">
        <f t="shared" si="37"/>
        <v>20126</v>
      </c>
      <c r="E151" s="25">
        <f>VLOOKUP(A151,'[1]L02'!$A$6:$D$1317,4,0)</f>
        <v>47</v>
      </c>
      <c r="F151" s="25">
        <f>ROUND(SUMIF([3]表三汇总表!$A$10:$A$611,A151,[3]表三汇总表!$D$10:$D$611),0)</f>
        <v>0</v>
      </c>
      <c r="G151" s="25">
        <f>VLOOKUP(A151,'[2]L02'!$A$6:$C$1332,3,0)</f>
        <v>44</v>
      </c>
      <c r="H151" s="26" t="e">
        <f t="shared" si="42"/>
        <v>#DIV/0!</v>
      </c>
      <c r="I151" s="26">
        <f t="shared" si="40"/>
        <v>-6.38297872340426</v>
      </c>
      <c r="K151" s="4"/>
    </row>
    <row r="152" ht="24.95" customHeight="1" spans="1:11">
      <c r="A152" s="21">
        <v>2012603</v>
      </c>
      <c r="B152" s="21" t="s">
        <v>64</v>
      </c>
      <c r="C152" s="23">
        <f t="shared" si="35"/>
        <v>7</v>
      </c>
      <c r="D152" s="23" t="str">
        <f t="shared" si="37"/>
        <v>20126</v>
      </c>
      <c r="E152" s="25">
        <f>VLOOKUP(A152,'[1]L02'!$A$6:$D$1317,4,0)</f>
        <v>0</v>
      </c>
      <c r="F152" s="25">
        <f>ROUND(SUMIF([3]表三汇总表!$A$10:$A$611,A152,[3]表三汇总表!$D$10:$D$611),0)</f>
        <v>0</v>
      </c>
      <c r="G152" s="25">
        <f>VLOOKUP(A152,'[2]L02'!$A$6:$C$1332,3,0)</f>
        <v>0</v>
      </c>
      <c r="H152" s="26" t="e">
        <f t="shared" si="42"/>
        <v>#DIV/0!</v>
      </c>
      <c r="I152" s="26" t="e">
        <f t="shared" si="40"/>
        <v>#DIV/0!</v>
      </c>
      <c r="K152" s="4"/>
    </row>
    <row r="153" s="4" customFormat="1" ht="24.95" customHeight="1" spans="1:9">
      <c r="A153" s="21">
        <v>2012604</v>
      </c>
      <c r="B153" s="21" t="s">
        <v>560</v>
      </c>
      <c r="C153" s="23">
        <f t="shared" si="35"/>
        <v>7</v>
      </c>
      <c r="D153" s="23" t="str">
        <f t="shared" si="37"/>
        <v>20126</v>
      </c>
      <c r="E153" s="25">
        <f>VLOOKUP(A153,'[1]L02'!$A$6:$D$1317,4,0)</f>
        <v>0</v>
      </c>
      <c r="F153" s="25">
        <f>ROUND(SUMIF([3]表三汇总表!$A$10:$A$611,A153,[3]表三汇总表!$D$10:$D$611),0)</f>
        <v>0</v>
      </c>
      <c r="G153" s="25">
        <f>VLOOKUP(A153,'[2]L02'!$A$6:$C$1332,3,0)</f>
        <v>0</v>
      </c>
      <c r="H153" s="26" t="e">
        <f t="shared" si="42"/>
        <v>#DIV/0!</v>
      </c>
      <c r="I153" s="26" t="e">
        <f t="shared" si="40"/>
        <v>#DIV/0!</v>
      </c>
    </row>
    <row r="154" ht="24.95" customHeight="1" spans="1:11">
      <c r="A154" s="21">
        <v>2012699</v>
      </c>
      <c r="B154" s="21" t="s">
        <v>49</v>
      </c>
      <c r="C154" s="23">
        <f t="shared" si="35"/>
        <v>7</v>
      </c>
      <c r="D154" s="23" t="str">
        <f t="shared" si="37"/>
        <v>20126</v>
      </c>
      <c r="E154" s="25">
        <f>VLOOKUP(A154,'[1]L02'!$A$6:$D$1317,4,0)</f>
        <v>0</v>
      </c>
      <c r="F154" s="25">
        <f>ROUND(SUMIF([3]表三汇总表!$A$10:$A$611,A154,[3]表三汇总表!$D$10:$D$611),0)</f>
        <v>0</v>
      </c>
      <c r="G154" s="25">
        <f>VLOOKUP(A154,'[2]L02'!$A$6:$C$1332,3,0)</f>
        <v>7</v>
      </c>
      <c r="H154" s="26" t="e">
        <f t="shared" si="42"/>
        <v>#DIV/0!</v>
      </c>
      <c r="I154" s="26" t="e">
        <f t="shared" si="40"/>
        <v>#DIV/0!</v>
      </c>
      <c r="K154" s="4"/>
    </row>
    <row r="155" s="4" customFormat="1" ht="24.95" customHeight="1" spans="1:9">
      <c r="A155" s="21">
        <v>20128</v>
      </c>
      <c r="B155" s="22" t="s">
        <v>50</v>
      </c>
      <c r="C155" s="23">
        <f t="shared" si="35"/>
        <v>5</v>
      </c>
      <c r="D155" s="23" t="str">
        <f t="shared" si="37"/>
        <v/>
      </c>
      <c r="E155" s="24">
        <f t="shared" ref="E155:G155" si="43">SUM(E156:E161)</f>
        <v>71</v>
      </c>
      <c r="F155" s="24">
        <f t="shared" si="43"/>
        <v>80</v>
      </c>
      <c r="G155" s="24">
        <f t="shared" si="43"/>
        <v>74</v>
      </c>
      <c r="H155" s="20">
        <f t="shared" si="42"/>
        <v>92.5</v>
      </c>
      <c r="I155" s="20">
        <f t="shared" si="40"/>
        <v>4.22535211267606</v>
      </c>
    </row>
    <row r="156" ht="24.95" customHeight="1" spans="1:11">
      <c r="A156" s="21">
        <v>2012801</v>
      </c>
      <c r="B156" s="21" t="s">
        <v>12</v>
      </c>
      <c r="C156" s="23">
        <f t="shared" si="35"/>
        <v>7</v>
      </c>
      <c r="D156" s="23" t="str">
        <f t="shared" si="37"/>
        <v>20128</v>
      </c>
      <c r="E156" s="25">
        <f>VLOOKUP(A156,'[1]L02'!$A$6:$D$1317,4,0)</f>
        <v>41</v>
      </c>
      <c r="F156" s="25">
        <f>ROUND(SUMIF([3]表三汇总表!$A$10:$A$611,A156,[3]表三汇总表!$D$10:$D$611),0)</f>
        <v>80</v>
      </c>
      <c r="G156" s="25">
        <f>VLOOKUP(A156,'[2]L02'!$A$6:$C$1332,3,0)</f>
        <v>36</v>
      </c>
      <c r="H156" s="26">
        <f t="shared" ref="H155:H162" si="44">G156/F156*100</f>
        <v>45</v>
      </c>
      <c r="I156" s="26">
        <f t="shared" si="40"/>
        <v>-12.1951219512195</v>
      </c>
      <c r="K156" s="4"/>
    </row>
    <row r="157" s="4" customFormat="1" ht="24.95" customHeight="1" spans="1:9">
      <c r="A157" s="21">
        <v>2012802</v>
      </c>
      <c r="B157" s="21" t="s">
        <v>13</v>
      </c>
      <c r="C157" s="23">
        <f t="shared" si="35"/>
        <v>7</v>
      </c>
      <c r="D157" s="23" t="str">
        <f t="shared" si="37"/>
        <v>20128</v>
      </c>
      <c r="E157" s="25">
        <f>VLOOKUP(A157,'[1]L02'!$A$6:$D$1317,4,0)</f>
        <v>16</v>
      </c>
      <c r="F157" s="25">
        <f>ROUND(SUMIF([3]表三汇总表!$A$10:$A$611,A157,[3]表三汇总表!$D$10:$D$611),0)</f>
        <v>0</v>
      </c>
      <c r="G157" s="25">
        <f>VLOOKUP(A157,'[2]L02'!$A$6:$C$1332,3,0)</f>
        <v>16</v>
      </c>
      <c r="H157" s="26" t="e">
        <f t="shared" si="44"/>
        <v>#DIV/0!</v>
      </c>
      <c r="I157" s="26">
        <f t="shared" si="40"/>
        <v>0</v>
      </c>
    </row>
    <row r="158" ht="24.95" customHeight="1" spans="1:11">
      <c r="A158" s="21">
        <v>2012803</v>
      </c>
      <c r="B158" s="21" t="s">
        <v>64</v>
      </c>
      <c r="C158" s="23">
        <f t="shared" si="35"/>
        <v>7</v>
      </c>
      <c r="D158" s="23" t="str">
        <f t="shared" si="37"/>
        <v>20128</v>
      </c>
      <c r="E158" s="25">
        <f>VLOOKUP(A158,'[1]L02'!$A$6:$D$1317,4,0)</f>
        <v>0</v>
      </c>
      <c r="F158" s="25">
        <f>ROUND(SUMIF([3]表三汇总表!$A$10:$A$611,A158,[3]表三汇总表!$D$10:$D$611),0)</f>
        <v>0</v>
      </c>
      <c r="G158" s="25">
        <f>VLOOKUP(A158,'[2]L02'!$A$6:$C$1332,3,0)</f>
        <v>0</v>
      </c>
      <c r="H158" s="26" t="e">
        <f t="shared" si="44"/>
        <v>#DIV/0!</v>
      </c>
      <c r="I158" s="26" t="e">
        <f t="shared" si="40"/>
        <v>#DIV/0!</v>
      </c>
      <c r="K158" s="4"/>
    </row>
    <row r="159" ht="24.95" customHeight="1" spans="1:11">
      <c r="A159" s="21">
        <v>2012804</v>
      </c>
      <c r="B159" s="21" t="s">
        <v>516</v>
      </c>
      <c r="C159" s="23">
        <f t="shared" si="35"/>
        <v>7</v>
      </c>
      <c r="D159" s="23" t="str">
        <f t="shared" si="37"/>
        <v>20128</v>
      </c>
      <c r="E159" s="25">
        <f>VLOOKUP(A159,'[1]L02'!$A$6:$D$1317,4,0)</f>
        <v>0</v>
      </c>
      <c r="F159" s="25">
        <f>ROUND(SUMIF([3]表三汇总表!$A$10:$A$611,A159,[3]表三汇总表!$D$10:$D$611),0)</f>
        <v>0</v>
      </c>
      <c r="G159" s="25">
        <f>VLOOKUP(A159,'[2]L02'!$A$6:$C$1332,3,0)</f>
        <v>0</v>
      </c>
      <c r="H159" s="26" t="e">
        <f t="shared" si="44"/>
        <v>#DIV/0!</v>
      </c>
      <c r="I159" s="26" t="e">
        <f t="shared" si="40"/>
        <v>#DIV/0!</v>
      </c>
      <c r="K159" s="4"/>
    </row>
    <row r="160" ht="24.95" customHeight="1" spans="1:11">
      <c r="A160" s="21">
        <v>2012850</v>
      </c>
      <c r="B160" s="21" t="s">
        <v>33</v>
      </c>
      <c r="C160" s="23">
        <f t="shared" si="35"/>
        <v>7</v>
      </c>
      <c r="D160" s="23" t="str">
        <f t="shared" si="37"/>
        <v>20128</v>
      </c>
      <c r="E160" s="25">
        <f>VLOOKUP(A160,'[1]L02'!$A$6:$D$1317,4,0)</f>
        <v>0</v>
      </c>
      <c r="F160" s="25">
        <f>ROUND(SUMIF([3]表三汇总表!$A$10:$A$611,A160,[3]表三汇总表!$D$10:$D$611),0)</f>
        <v>0</v>
      </c>
      <c r="G160" s="25">
        <f>VLOOKUP(A160,'[2]L02'!$A$6:$C$1332,3,0)</f>
        <v>0</v>
      </c>
      <c r="H160" s="26" t="e">
        <f t="shared" si="44"/>
        <v>#DIV/0!</v>
      </c>
      <c r="I160" s="26" t="e">
        <f t="shared" si="40"/>
        <v>#DIV/0!</v>
      </c>
      <c r="K160" s="4"/>
    </row>
    <row r="161" s="4" customFormat="1" ht="24.95" customHeight="1" spans="1:9">
      <c r="A161" s="21">
        <v>2012899</v>
      </c>
      <c r="B161" s="21" t="s">
        <v>51</v>
      </c>
      <c r="C161" s="23">
        <f t="shared" si="35"/>
        <v>7</v>
      </c>
      <c r="D161" s="23" t="str">
        <f t="shared" si="37"/>
        <v>20128</v>
      </c>
      <c r="E161" s="25">
        <f>VLOOKUP(A161,'[1]L02'!$A$6:$D$1317,4,0)</f>
        <v>14</v>
      </c>
      <c r="F161" s="25">
        <f>ROUND(SUMIF([3]表三汇总表!$A$10:$A$611,A161,[3]表三汇总表!$D$10:$D$611),0)</f>
        <v>0</v>
      </c>
      <c r="G161" s="25">
        <f>VLOOKUP(A161,'[2]L02'!$A$6:$C$1332,3,0)</f>
        <v>22</v>
      </c>
      <c r="H161" s="26" t="e">
        <f t="shared" si="44"/>
        <v>#DIV/0!</v>
      </c>
      <c r="I161" s="26">
        <f t="shared" si="40"/>
        <v>57.1428571428571</v>
      </c>
    </row>
    <row r="162" ht="24.95" customHeight="1" spans="1:11">
      <c r="A162" s="21">
        <v>20129</v>
      </c>
      <c r="B162" s="22" t="s">
        <v>52</v>
      </c>
      <c r="C162" s="23">
        <f t="shared" si="35"/>
        <v>5</v>
      </c>
      <c r="D162" s="23" t="str">
        <f t="shared" si="37"/>
        <v/>
      </c>
      <c r="E162" s="25">
        <f t="shared" ref="E162:G162" si="45">SUM(E163:E168)</f>
        <v>781</v>
      </c>
      <c r="F162" s="25">
        <f t="shared" si="45"/>
        <v>1887</v>
      </c>
      <c r="G162" s="25">
        <f t="shared" si="45"/>
        <v>840</v>
      </c>
      <c r="H162" s="20">
        <f t="shared" si="44"/>
        <v>44.5151033386327</v>
      </c>
      <c r="I162" s="20">
        <f t="shared" si="40"/>
        <v>7.55441741357234</v>
      </c>
      <c r="K162" s="4"/>
    </row>
    <row r="163" ht="24.95" customHeight="1" spans="1:11">
      <c r="A163" s="21">
        <v>2012901</v>
      </c>
      <c r="B163" s="21" t="s">
        <v>12</v>
      </c>
      <c r="C163" s="23">
        <f t="shared" si="35"/>
        <v>7</v>
      </c>
      <c r="D163" s="23" t="str">
        <f t="shared" si="37"/>
        <v>20129</v>
      </c>
      <c r="E163" s="25">
        <f>VLOOKUP(A163,'[1]L02'!$A$6:$D$1317,4,0)</f>
        <v>327</v>
      </c>
      <c r="F163" s="25">
        <f>ROUND(SUMIF([3]表三汇总表!$A$10:$A$611,A163,[3]表三汇总表!$D$10:$D$611),0)</f>
        <v>1887</v>
      </c>
      <c r="G163" s="25">
        <f>VLOOKUP(A163,'[2]L02'!$A$6:$C$1332,3,0)</f>
        <v>294</v>
      </c>
      <c r="H163" s="26">
        <f t="shared" ref="H163:H169" si="46">G163/F163*100</f>
        <v>15.5802861685215</v>
      </c>
      <c r="I163" s="26">
        <f t="shared" si="40"/>
        <v>-10.0917431192661</v>
      </c>
      <c r="K163" s="4"/>
    </row>
    <row r="164" ht="24.95" customHeight="1" spans="1:11">
      <c r="A164" s="21">
        <v>2012902</v>
      </c>
      <c r="B164" s="21" t="s">
        <v>13</v>
      </c>
      <c r="C164" s="23">
        <f t="shared" si="35"/>
        <v>7</v>
      </c>
      <c r="D164" s="23" t="str">
        <f t="shared" si="37"/>
        <v>20129</v>
      </c>
      <c r="E164" s="25">
        <f>VLOOKUP(A164,'[1]L02'!$A$6:$D$1317,4,0)</f>
        <v>44</v>
      </c>
      <c r="F164" s="25">
        <f>ROUND(SUMIF([3]表三汇总表!$A$10:$A$611,A164,[3]表三汇总表!$D$10:$D$611),0)</f>
        <v>0</v>
      </c>
      <c r="G164" s="25">
        <f>VLOOKUP(A164,'[2]L02'!$A$6:$C$1332,3,0)</f>
        <v>9</v>
      </c>
      <c r="H164" s="26" t="e">
        <f t="shared" si="46"/>
        <v>#DIV/0!</v>
      </c>
      <c r="I164" s="26">
        <f t="shared" si="40"/>
        <v>-79.5454545454545</v>
      </c>
      <c r="K164" s="4"/>
    </row>
    <row r="165" ht="24.95" customHeight="1" spans="1:11">
      <c r="A165" s="21">
        <v>2012903</v>
      </c>
      <c r="B165" s="21" t="s">
        <v>64</v>
      </c>
      <c r="C165" s="23">
        <f t="shared" si="35"/>
        <v>7</v>
      </c>
      <c r="D165" s="23" t="str">
        <f t="shared" si="37"/>
        <v>20129</v>
      </c>
      <c r="E165" s="25">
        <f>VLOOKUP(A165,'[1]L02'!$A$6:$D$1317,4,0)</f>
        <v>0</v>
      </c>
      <c r="F165" s="25">
        <f>ROUND(SUMIF([3]表三汇总表!$A$10:$A$611,A165,[3]表三汇总表!$D$10:$D$611),0)</f>
        <v>0</v>
      </c>
      <c r="G165" s="25">
        <f>VLOOKUP(A165,'[2]L02'!$A$6:$C$1332,3,0)</f>
        <v>0</v>
      </c>
      <c r="H165" s="26" t="e">
        <f t="shared" si="46"/>
        <v>#DIV/0!</v>
      </c>
      <c r="I165" s="26" t="e">
        <f t="shared" si="40"/>
        <v>#DIV/0!</v>
      </c>
      <c r="K165" s="4"/>
    </row>
    <row r="166" ht="24.95" customHeight="1" spans="1:11">
      <c r="A166" s="21">
        <v>2012906</v>
      </c>
      <c r="B166" s="21" t="s">
        <v>53</v>
      </c>
      <c r="C166" s="23">
        <f t="shared" si="35"/>
        <v>7</v>
      </c>
      <c r="D166" s="23" t="str">
        <f t="shared" si="37"/>
        <v>20129</v>
      </c>
      <c r="E166" s="25">
        <f>VLOOKUP(A166,'[1]L02'!$A$6:$D$1317,4,0)</f>
        <v>123</v>
      </c>
      <c r="F166" s="25">
        <f>ROUND(SUMIF([3]表三汇总表!$A$10:$A$611,A166,[3]表三汇总表!$D$10:$D$611),0)</f>
        <v>0</v>
      </c>
      <c r="G166" s="25">
        <f>VLOOKUP(A166,'[2]L02'!$A$6:$C$1332,3,0)</f>
        <v>200</v>
      </c>
      <c r="H166" s="26" t="e">
        <f t="shared" si="46"/>
        <v>#DIV/0!</v>
      </c>
      <c r="I166" s="26">
        <f t="shared" si="40"/>
        <v>62.6016260162602</v>
      </c>
      <c r="K166" s="4"/>
    </row>
    <row r="167" s="4" customFormat="1" ht="24.95" customHeight="1" spans="1:9">
      <c r="A167" s="21">
        <v>2012950</v>
      </c>
      <c r="B167" s="21" t="s">
        <v>33</v>
      </c>
      <c r="C167" s="23">
        <f t="shared" si="35"/>
        <v>7</v>
      </c>
      <c r="D167" s="23" t="str">
        <f t="shared" si="37"/>
        <v>20129</v>
      </c>
      <c r="E167" s="25">
        <f>VLOOKUP(A167,'[1]L02'!$A$6:$D$1317,4,0)</f>
        <v>0</v>
      </c>
      <c r="F167" s="25">
        <f>ROUND(SUMIF([3]表三汇总表!$A$10:$A$611,A167,[3]表三汇总表!$D$10:$D$611),0)</f>
        <v>0</v>
      </c>
      <c r="G167" s="25">
        <f>VLOOKUP(A167,'[2]L02'!$A$6:$C$1332,3,0)</f>
        <v>0</v>
      </c>
      <c r="H167" s="26" t="e">
        <f t="shared" si="46"/>
        <v>#DIV/0!</v>
      </c>
      <c r="I167" s="26" t="e">
        <f t="shared" si="40"/>
        <v>#DIV/0!</v>
      </c>
    </row>
    <row r="168" ht="24.95" customHeight="1" spans="1:11">
      <c r="A168" s="21">
        <v>2012999</v>
      </c>
      <c r="B168" s="21" t="s">
        <v>54</v>
      </c>
      <c r="C168" s="23">
        <f t="shared" si="35"/>
        <v>7</v>
      </c>
      <c r="D168" s="23" t="str">
        <f t="shared" si="37"/>
        <v>20129</v>
      </c>
      <c r="E168" s="25">
        <f>VLOOKUP(A168,'[1]L02'!$A$6:$D$1317,4,0)</f>
        <v>287</v>
      </c>
      <c r="F168" s="25">
        <f>ROUND(SUMIF([3]表三汇总表!$A$10:$A$611,A168,[3]表三汇总表!$D$10:$D$611),0)</f>
        <v>0</v>
      </c>
      <c r="G168" s="25">
        <f>VLOOKUP(A168,'[2]L02'!$A$6:$C$1332,3,0)</f>
        <v>337</v>
      </c>
      <c r="H168" s="26" t="e">
        <f t="shared" si="46"/>
        <v>#DIV/0!</v>
      </c>
      <c r="I168" s="26">
        <f t="shared" si="40"/>
        <v>17.4216027874564</v>
      </c>
      <c r="K168" s="4"/>
    </row>
    <row r="169" s="4" customFormat="1" ht="24.95" customHeight="1" spans="1:9">
      <c r="A169" s="21">
        <v>20131</v>
      </c>
      <c r="B169" s="22" t="s">
        <v>55</v>
      </c>
      <c r="C169" s="23">
        <f t="shared" si="35"/>
        <v>5</v>
      </c>
      <c r="D169" s="23" t="str">
        <f t="shared" si="37"/>
        <v/>
      </c>
      <c r="E169" s="24">
        <f t="shared" ref="E169:G169" si="47">SUM(E170:E175)</f>
        <v>1092</v>
      </c>
      <c r="F169" s="24">
        <f t="shared" si="47"/>
        <v>1024</v>
      </c>
      <c r="G169" s="24">
        <f t="shared" si="47"/>
        <v>1334</v>
      </c>
      <c r="H169" s="20">
        <f t="shared" si="46"/>
        <v>130.2734375</v>
      </c>
      <c r="I169" s="20">
        <f t="shared" si="40"/>
        <v>22.1611721611722</v>
      </c>
    </row>
    <row r="170" s="4" customFormat="1" ht="24.95" customHeight="1" spans="1:9">
      <c r="A170" s="21">
        <v>2013101</v>
      </c>
      <c r="B170" s="21" t="s">
        <v>12</v>
      </c>
      <c r="C170" s="23">
        <f t="shared" si="35"/>
        <v>7</v>
      </c>
      <c r="D170" s="23" t="str">
        <f t="shared" si="37"/>
        <v>20131</v>
      </c>
      <c r="E170" s="25">
        <f>VLOOKUP(A170,'[1]L02'!$A$6:$D$1317,4,0)</f>
        <v>636</v>
      </c>
      <c r="F170" s="25">
        <f>ROUND(SUMIF([3]表三汇总表!$A$10:$A$611,A170,[3]表三汇总表!$D$10:$D$611),0)</f>
        <v>1024</v>
      </c>
      <c r="G170" s="25">
        <f>VLOOKUP(A170,'[2]L02'!$A$6:$C$1332,3,0)</f>
        <v>727</v>
      </c>
      <c r="H170" s="26">
        <f t="shared" ref="H169:H176" si="48">G170/F170*100</f>
        <v>70.99609375</v>
      </c>
      <c r="I170" s="26">
        <f t="shared" si="40"/>
        <v>14.3081761006289</v>
      </c>
    </row>
    <row r="171" ht="24.95" customHeight="1" spans="1:11">
      <c r="A171" s="21">
        <v>2013102</v>
      </c>
      <c r="B171" s="21" t="s">
        <v>13</v>
      </c>
      <c r="C171" s="23">
        <f t="shared" si="35"/>
        <v>7</v>
      </c>
      <c r="D171" s="23" t="str">
        <f t="shared" si="37"/>
        <v>20131</v>
      </c>
      <c r="E171" s="25">
        <f>VLOOKUP(A171,'[1]L02'!$A$6:$D$1317,4,0)</f>
        <v>106</v>
      </c>
      <c r="F171" s="25">
        <f>ROUND(SUMIF([3]表三汇总表!$A$10:$A$611,A171,[3]表三汇总表!$D$10:$D$611),0)</f>
        <v>0</v>
      </c>
      <c r="G171" s="25">
        <f>VLOOKUP(A171,'[2]L02'!$A$6:$C$1332,3,0)</f>
        <v>158</v>
      </c>
      <c r="H171" s="26" t="e">
        <f t="shared" si="48"/>
        <v>#DIV/0!</v>
      </c>
      <c r="I171" s="26">
        <f t="shared" si="40"/>
        <v>49.0566037735849</v>
      </c>
      <c r="K171" s="4"/>
    </row>
    <row r="172" ht="24.95" customHeight="1" spans="1:11">
      <c r="A172" s="21">
        <v>2013103</v>
      </c>
      <c r="B172" s="21" t="s">
        <v>64</v>
      </c>
      <c r="C172" s="23">
        <f t="shared" si="35"/>
        <v>7</v>
      </c>
      <c r="D172" s="23" t="str">
        <f t="shared" si="37"/>
        <v>20131</v>
      </c>
      <c r="E172" s="25">
        <f>VLOOKUP(A172,'[1]L02'!$A$6:$D$1317,4,0)</f>
        <v>0</v>
      </c>
      <c r="F172" s="25">
        <f>ROUND(SUMIF([3]表三汇总表!$A$10:$A$611,A172,[3]表三汇总表!$D$10:$D$611),0)</f>
        <v>0</v>
      </c>
      <c r="G172" s="25">
        <f>VLOOKUP(A172,'[2]L02'!$A$6:$C$1332,3,0)</f>
        <v>0</v>
      </c>
      <c r="H172" s="26" t="e">
        <f t="shared" si="48"/>
        <v>#DIV/0!</v>
      </c>
      <c r="I172" s="26" t="e">
        <f t="shared" si="40"/>
        <v>#DIV/0!</v>
      </c>
      <c r="K172" s="4"/>
    </row>
    <row r="173" ht="24.95" customHeight="1" spans="1:11">
      <c r="A173" s="21">
        <v>2013105</v>
      </c>
      <c r="B173" s="21" t="s">
        <v>56</v>
      </c>
      <c r="C173" s="23">
        <f t="shared" si="35"/>
        <v>7</v>
      </c>
      <c r="D173" s="23" t="str">
        <f t="shared" si="37"/>
        <v>20131</v>
      </c>
      <c r="E173" s="25">
        <f>VLOOKUP(A173,'[1]L02'!$A$6:$D$1317,4,0)</f>
        <v>9</v>
      </c>
      <c r="F173" s="25">
        <f>ROUND(SUMIF([3]表三汇总表!$A$10:$A$611,A173,[3]表三汇总表!$D$10:$D$611),0)</f>
        <v>0</v>
      </c>
      <c r="G173" s="25">
        <f>VLOOKUP(A173,'[2]L02'!$A$6:$C$1332,3,0)</f>
        <v>0</v>
      </c>
      <c r="H173" s="26" t="e">
        <f t="shared" si="48"/>
        <v>#DIV/0!</v>
      </c>
      <c r="I173" s="26">
        <f t="shared" si="40"/>
        <v>-100</v>
      </c>
      <c r="K173" s="4"/>
    </row>
    <row r="174" s="4" customFormat="1" ht="24.95" customHeight="1" spans="1:9">
      <c r="A174" s="21">
        <v>2013150</v>
      </c>
      <c r="B174" s="21" t="s">
        <v>33</v>
      </c>
      <c r="C174" s="23">
        <f t="shared" si="35"/>
        <v>7</v>
      </c>
      <c r="D174" s="23" t="str">
        <f t="shared" si="37"/>
        <v>20131</v>
      </c>
      <c r="E174" s="25">
        <f>VLOOKUP(A174,'[1]L02'!$A$6:$D$1317,4,0)</f>
        <v>0</v>
      </c>
      <c r="F174" s="25">
        <f>ROUND(SUMIF([3]表三汇总表!$A$10:$A$611,A174,[3]表三汇总表!$D$10:$D$611),0)</f>
        <v>0</v>
      </c>
      <c r="G174" s="25">
        <f>VLOOKUP(A174,'[2]L02'!$A$6:$C$1332,3,0)</f>
        <v>0</v>
      </c>
      <c r="H174" s="26" t="e">
        <f t="shared" si="48"/>
        <v>#DIV/0!</v>
      </c>
      <c r="I174" s="26" t="e">
        <f t="shared" si="40"/>
        <v>#DIV/0!</v>
      </c>
    </row>
    <row r="175" ht="24.95" customHeight="1" spans="1:11">
      <c r="A175" s="21">
        <v>2013199</v>
      </c>
      <c r="B175" s="21" t="s">
        <v>57</v>
      </c>
      <c r="C175" s="23">
        <f t="shared" si="35"/>
        <v>7</v>
      </c>
      <c r="D175" s="23" t="str">
        <f t="shared" si="37"/>
        <v>20131</v>
      </c>
      <c r="E175" s="25">
        <f>VLOOKUP(A175,'[1]L02'!$A$6:$D$1317,4,0)</f>
        <v>341</v>
      </c>
      <c r="F175" s="25">
        <f>ROUND(SUMIF([3]表三汇总表!$A$10:$A$611,A175,[3]表三汇总表!$D$10:$D$611),0)</f>
        <v>0</v>
      </c>
      <c r="G175" s="25">
        <f>VLOOKUP(A175,'[2]L02'!$A$6:$C$1332,3,0)</f>
        <v>449</v>
      </c>
      <c r="H175" s="26" t="e">
        <f t="shared" si="48"/>
        <v>#DIV/0!</v>
      </c>
      <c r="I175" s="26">
        <f t="shared" si="40"/>
        <v>31.6715542521994</v>
      </c>
      <c r="K175" s="4"/>
    </row>
    <row r="176" ht="24.95" customHeight="1" spans="1:11">
      <c r="A176" s="21">
        <v>20132</v>
      </c>
      <c r="B176" s="22" t="s">
        <v>58</v>
      </c>
      <c r="C176" s="23">
        <f t="shared" si="35"/>
        <v>5</v>
      </c>
      <c r="D176" s="23" t="str">
        <f t="shared" si="37"/>
        <v/>
      </c>
      <c r="E176" s="25">
        <f t="shared" ref="E176:G176" si="49">SUM(E177:E182)</f>
        <v>2205</v>
      </c>
      <c r="F176" s="25">
        <f t="shared" si="49"/>
        <v>3101</v>
      </c>
      <c r="G176" s="25">
        <f t="shared" si="49"/>
        <v>3994</v>
      </c>
      <c r="H176" s="20">
        <f t="shared" si="48"/>
        <v>128.79716220574</v>
      </c>
      <c r="I176" s="20">
        <f t="shared" si="40"/>
        <v>81.1337868480726</v>
      </c>
      <c r="K176" s="4"/>
    </row>
    <row r="177" ht="24.95" customHeight="1" spans="1:11">
      <c r="A177" s="21">
        <v>2013201</v>
      </c>
      <c r="B177" s="21" t="s">
        <v>12</v>
      </c>
      <c r="C177" s="23">
        <f t="shared" si="35"/>
        <v>7</v>
      </c>
      <c r="D177" s="23" t="str">
        <f t="shared" si="37"/>
        <v>20132</v>
      </c>
      <c r="E177" s="25">
        <f>VLOOKUP(A177,'[1]L02'!$A$6:$D$1317,4,0)</f>
        <v>1306</v>
      </c>
      <c r="F177" s="25">
        <f>ROUND(SUMIF([3]表三汇总表!$A$10:$A$611,A177,[3]表三汇总表!$D$10:$D$611),0)</f>
        <v>3101</v>
      </c>
      <c r="G177" s="25">
        <f>VLOOKUP(A177,'[2]L02'!$A$6:$C$1332,3,0)</f>
        <v>1519</v>
      </c>
      <c r="H177" s="26">
        <f t="shared" ref="H177:H183" si="50">G177/F177*100</f>
        <v>48.9841986455982</v>
      </c>
      <c r="I177" s="26">
        <f t="shared" si="40"/>
        <v>16.3093415007657</v>
      </c>
      <c r="K177" s="4"/>
    </row>
    <row r="178" s="4" customFormat="1" ht="24.95" customHeight="1" spans="1:9">
      <c r="A178" s="21">
        <v>2013202</v>
      </c>
      <c r="B178" s="21" t="s">
        <v>13</v>
      </c>
      <c r="C178" s="23">
        <f t="shared" si="35"/>
        <v>7</v>
      </c>
      <c r="D178" s="23" t="str">
        <f t="shared" si="37"/>
        <v>20132</v>
      </c>
      <c r="E178" s="25">
        <f>VLOOKUP(A178,'[1]L02'!$A$6:$D$1317,4,0)</f>
        <v>61</v>
      </c>
      <c r="F178" s="25">
        <f>ROUND(SUMIF([3]表三汇总表!$A$10:$A$611,A178,[3]表三汇总表!$D$10:$D$611),0)</f>
        <v>0</v>
      </c>
      <c r="G178" s="25">
        <f>VLOOKUP(A178,'[2]L02'!$A$6:$C$1332,3,0)</f>
        <v>252</v>
      </c>
      <c r="H178" s="26" t="e">
        <f t="shared" si="50"/>
        <v>#DIV/0!</v>
      </c>
      <c r="I178" s="26">
        <f t="shared" si="40"/>
        <v>313.114754098361</v>
      </c>
    </row>
    <row r="179" ht="24.95" customHeight="1" spans="1:11">
      <c r="A179" s="21">
        <v>2013203</v>
      </c>
      <c r="B179" s="21" t="s">
        <v>64</v>
      </c>
      <c r="C179" s="23">
        <f t="shared" si="35"/>
        <v>7</v>
      </c>
      <c r="D179" s="23" t="str">
        <f t="shared" si="37"/>
        <v>20132</v>
      </c>
      <c r="E179" s="25">
        <f>VLOOKUP(A179,'[1]L02'!$A$6:$D$1317,4,0)</f>
        <v>0</v>
      </c>
      <c r="F179" s="25">
        <f>ROUND(SUMIF([3]表三汇总表!$A$10:$A$611,A179,[3]表三汇总表!$D$10:$D$611),0)</f>
        <v>0</v>
      </c>
      <c r="G179" s="25">
        <f>VLOOKUP(A179,'[2]L02'!$A$6:$C$1332,3,0)</f>
        <v>0</v>
      </c>
      <c r="H179" s="26" t="e">
        <f t="shared" si="50"/>
        <v>#DIV/0!</v>
      </c>
      <c r="I179" s="26" t="e">
        <f t="shared" si="40"/>
        <v>#DIV/0!</v>
      </c>
      <c r="K179" s="4"/>
    </row>
    <row r="180" s="4" customFormat="1" ht="24.95" customHeight="1" spans="1:9">
      <c r="A180" s="21">
        <v>2013204</v>
      </c>
      <c r="B180" s="21" t="s">
        <v>561</v>
      </c>
      <c r="C180" s="23">
        <f t="shared" si="35"/>
        <v>7</v>
      </c>
      <c r="D180" s="23" t="str">
        <f t="shared" si="37"/>
        <v>20132</v>
      </c>
      <c r="E180" s="25">
        <f>VLOOKUP(A180,'[1]L02'!$A$6:$D$1317,4,0)</f>
        <v>0</v>
      </c>
      <c r="F180" s="25">
        <f>ROUND(SUMIF([3]表三汇总表!$A$10:$A$611,A180,[3]表三汇总表!$D$10:$D$611),0)</f>
        <v>0</v>
      </c>
      <c r="G180" s="25">
        <f>VLOOKUP(A180,'[2]L02'!$A$6:$C$1332,3,0)</f>
        <v>0</v>
      </c>
      <c r="H180" s="26" t="e">
        <f t="shared" si="50"/>
        <v>#DIV/0!</v>
      </c>
      <c r="I180" s="26" t="e">
        <f t="shared" si="40"/>
        <v>#DIV/0!</v>
      </c>
    </row>
    <row r="181" ht="24.95" customHeight="1" spans="1:11">
      <c r="A181" s="21">
        <v>2013250</v>
      </c>
      <c r="B181" s="21" t="s">
        <v>33</v>
      </c>
      <c r="C181" s="23">
        <f t="shared" si="35"/>
        <v>7</v>
      </c>
      <c r="D181" s="23" t="str">
        <f t="shared" si="37"/>
        <v>20132</v>
      </c>
      <c r="E181" s="25">
        <f>VLOOKUP(A181,'[1]L02'!$A$6:$D$1317,4,0)</f>
        <v>0</v>
      </c>
      <c r="F181" s="25">
        <f>ROUND(SUMIF([3]表三汇总表!$A$10:$A$611,A181,[3]表三汇总表!$D$10:$D$611),0)</f>
        <v>0</v>
      </c>
      <c r="G181" s="25">
        <f>VLOOKUP(A181,'[2]L02'!$A$6:$C$1332,3,0)</f>
        <v>0</v>
      </c>
      <c r="H181" s="26" t="e">
        <f t="shared" si="50"/>
        <v>#DIV/0!</v>
      </c>
      <c r="I181" s="26" t="e">
        <f t="shared" si="40"/>
        <v>#DIV/0!</v>
      </c>
      <c r="K181" s="4"/>
    </row>
    <row r="182" ht="24.95" customHeight="1" spans="1:11">
      <c r="A182" s="21">
        <v>2013299</v>
      </c>
      <c r="B182" s="21" t="s">
        <v>59</v>
      </c>
      <c r="C182" s="23">
        <f t="shared" si="35"/>
        <v>7</v>
      </c>
      <c r="D182" s="23" t="str">
        <f t="shared" si="37"/>
        <v>20132</v>
      </c>
      <c r="E182" s="25">
        <f>VLOOKUP(A182,'[1]L02'!$A$6:$D$1317,4,0)</f>
        <v>838</v>
      </c>
      <c r="F182" s="25">
        <f>ROUND(SUMIF([3]表三汇总表!$A$10:$A$611,A182,[3]表三汇总表!$D$10:$D$611),0)</f>
        <v>0</v>
      </c>
      <c r="G182" s="25">
        <f>VLOOKUP(A182,'[2]L02'!$A$6:$C$1332,3,0)</f>
        <v>2223</v>
      </c>
      <c r="H182" s="26" t="e">
        <f t="shared" si="50"/>
        <v>#DIV/0!</v>
      </c>
      <c r="I182" s="26">
        <f t="shared" si="40"/>
        <v>165.27446300716</v>
      </c>
      <c r="K182" s="4"/>
    </row>
    <row r="183" s="4" customFormat="1" ht="24.95" customHeight="1" spans="1:9">
      <c r="A183" s="21">
        <v>20133</v>
      </c>
      <c r="B183" s="22" t="s">
        <v>60</v>
      </c>
      <c r="C183" s="23">
        <f t="shared" si="35"/>
        <v>5</v>
      </c>
      <c r="D183" s="23" t="str">
        <f t="shared" si="37"/>
        <v/>
      </c>
      <c r="E183" s="25">
        <f t="shared" ref="E183:G183" si="51">SUM(E184:E189)</f>
        <v>1183</v>
      </c>
      <c r="F183" s="25">
        <f t="shared" si="51"/>
        <v>1626</v>
      </c>
      <c r="G183" s="25">
        <f t="shared" si="51"/>
        <v>1479</v>
      </c>
      <c r="H183" s="20">
        <f t="shared" si="50"/>
        <v>90.9594095940959</v>
      </c>
      <c r="I183" s="20">
        <f t="shared" si="40"/>
        <v>25.0211327134404</v>
      </c>
    </row>
    <row r="184" ht="24.95" customHeight="1" spans="1:11">
      <c r="A184" s="21">
        <v>2013301</v>
      </c>
      <c r="B184" s="21" t="s">
        <v>12</v>
      </c>
      <c r="C184" s="23">
        <f t="shared" si="35"/>
        <v>7</v>
      </c>
      <c r="D184" s="23" t="str">
        <f t="shared" si="37"/>
        <v>20133</v>
      </c>
      <c r="E184" s="25">
        <f>VLOOKUP(A184,'[1]L02'!$A$6:$D$1317,4,0)</f>
        <v>689</v>
      </c>
      <c r="F184" s="25">
        <f>ROUND(SUMIF([3]表三汇总表!$A$10:$A$611,A184,[3]表三汇总表!$D$10:$D$611),0)</f>
        <v>1626</v>
      </c>
      <c r="G184" s="25">
        <f>VLOOKUP(A184,'[2]L02'!$A$6:$C$1332,3,0)</f>
        <v>684</v>
      </c>
      <c r="H184" s="26">
        <f t="shared" ref="H184:H190" si="52">G184/F184*100</f>
        <v>42.0664206642066</v>
      </c>
      <c r="I184" s="26">
        <f t="shared" si="40"/>
        <v>-0.725689404934688</v>
      </c>
      <c r="K184" s="4"/>
    </row>
    <row r="185" ht="24.95" customHeight="1" spans="1:11">
      <c r="A185" s="21">
        <v>2013302</v>
      </c>
      <c r="B185" s="21" t="s">
        <v>13</v>
      </c>
      <c r="C185" s="23">
        <f t="shared" si="35"/>
        <v>7</v>
      </c>
      <c r="D185" s="23" t="str">
        <f t="shared" si="37"/>
        <v>20133</v>
      </c>
      <c r="E185" s="25">
        <f>VLOOKUP(A185,'[1]L02'!$A$6:$D$1317,4,0)</f>
        <v>0</v>
      </c>
      <c r="F185" s="25">
        <f>ROUND(SUMIF([3]表三汇总表!$A$10:$A$611,A185,[3]表三汇总表!$D$10:$D$611),0)</f>
        <v>0</v>
      </c>
      <c r="G185" s="25">
        <f>VLOOKUP(A185,'[2]L02'!$A$6:$C$1332,3,0)</f>
        <v>29</v>
      </c>
      <c r="H185" s="26" t="e">
        <f t="shared" si="52"/>
        <v>#DIV/0!</v>
      </c>
      <c r="I185" s="26" t="e">
        <f t="shared" si="40"/>
        <v>#DIV/0!</v>
      </c>
      <c r="K185" s="4"/>
    </row>
    <row r="186" ht="24.95" customHeight="1" spans="1:11">
      <c r="A186" s="21">
        <v>2013303</v>
      </c>
      <c r="B186" s="21" t="s">
        <v>64</v>
      </c>
      <c r="C186" s="23">
        <f t="shared" si="35"/>
        <v>7</v>
      </c>
      <c r="D186" s="23" t="str">
        <f t="shared" si="37"/>
        <v>20133</v>
      </c>
      <c r="E186" s="25">
        <f>VLOOKUP(A186,'[1]L02'!$A$6:$D$1317,4,0)</f>
        <v>0</v>
      </c>
      <c r="F186" s="25">
        <f>ROUND(SUMIF([3]表三汇总表!$A$10:$A$611,A186,[3]表三汇总表!$D$10:$D$611),0)</f>
        <v>0</v>
      </c>
      <c r="G186" s="25">
        <f>VLOOKUP(A186,'[2]L02'!$A$6:$C$1332,3,0)</f>
        <v>0</v>
      </c>
      <c r="H186" s="26" t="e">
        <f t="shared" si="52"/>
        <v>#DIV/0!</v>
      </c>
      <c r="I186" s="26" t="e">
        <f t="shared" si="40"/>
        <v>#DIV/0!</v>
      </c>
      <c r="K186" s="4"/>
    </row>
    <row r="187" s="4" customFormat="1" ht="24.95" customHeight="1" spans="1:9">
      <c r="A187" s="21">
        <v>2013304</v>
      </c>
      <c r="B187" s="21" t="s">
        <v>61</v>
      </c>
      <c r="C187" s="23">
        <f t="shared" si="35"/>
        <v>7</v>
      </c>
      <c r="D187" s="23" t="str">
        <f t="shared" si="37"/>
        <v>20133</v>
      </c>
      <c r="E187" s="25">
        <f>VLOOKUP(A187,'[1]L02'!$A$6:$D$1317,4,0)</f>
        <v>23</v>
      </c>
      <c r="F187" s="25">
        <f>ROUND(SUMIF([3]表三汇总表!$A$10:$A$611,A187,[3]表三汇总表!$D$10:$D$611),0)</f>
        <v>0</v>
      </c>
      <c r="G187" s="25">
        <f>VLOOKUP(A187,'[2]L02'!$A$6:$C$1332,3,0)</f>
        <v>22</v>
      </c>
      <c r="H187" s="26" t="e">
        <f t="shared" si="52"/>
        <v>#DIV/0!</v>
      </c>
      <c r="I187" s="26">
        <f t="shared" si="40"/>
        <v>-4.34782608695652</v>
      </c>
    </row>
    <row r="188" s="4" customFormat="1" ht="24.95" customHeight="1" spans="1:9">
      <c r="A188" s="21">
        <v>2013350</v>
      </c>
      <c r="B188" s="21" t="s">
        <v>33</v>
      </c>
      <c r="C188" s="23">
        <f t="shared" si="35"/>
        <v>7</v>
      </c>
      <c r="D188" s="23" t="str">
        <f t="shared" si="37"/>
        <v>20133</v>
      </c>
      <c r="E188" s="25">
        <f>VLOOKUP(A188,'[1]L02'!$A$6:$D$1317,4,0)</f>
        <v>0</v>
      </c>
      <c r="F188" s="25">
        <f>ROUND(SUMIF([3]表三汇总表!$A$10:$A$611,A188,[3]表三汇总表!$D$10:$D$611),0)</f>
        <v>0</v>
      </c>
      <c r="G188" s="25">
        <f>VLOOKUP(A188,'[2]L02'!$A$6:$C$1332,3,0)</f>
        <v>0</v>
      </c>
      <c r="H188" s="26" t="e">
        <f t="shared" si="52"/>
        <v>#DIV/0!</v>
      </c>
      <c r="I188" s="26" t="e">
        <f t="shared" si="40"/>
        <v>#DIV/0!</v>
      </c>
    </row>
    <row r="189" ht="24.95" customHeight="1" spans="1:11">
      <c r="A189" s="21">
        <v>2013399</v>
      </c>
      <c r="B189" s="21" t="s">
        <v>62</v>
      </c>
      <c r="C189" s="23">
        <f t="shared" si="35"/>
        <v>7</v>
      </c>
      <c r="D189" s="23" t="str">
        <f t="shared" si="37"/>
        <v>20133</v>
      </c>
      <c r="E189" s="25">
        <f>VLOOKUP(A189,'[1]L02'!$A$6:$D$1317,4,0)</f>
        <v>471</v>
      </c>
      <c r="F189" s="25">
        <f>ROUND(SUMIF([3]表三汇总表!$A$10:$A$611,A189,[3]表三汇总表!$D$10:$D$611),0)</f>
        <v>0</v>
      </c>
      <c r="G189" s="25">
        <f>VLOOKUP(A189,'[2]L02'!$A$6:$C$1332,3,0)</f>
        <v>744</v>
      </c>
      <c r="H189" s="26" t="e">
        <f t="shared" si="52"/>
        <v>#DIV/0!</v>
      </c>
      <c r="I189" s="26">
        <f t="shared" si="40"/>
        <v>57.9617834394904</v>
      </c>
      <c r="K189" s="4"/>
    </row>
    <row r="190" s="4" customFormat="1" ht="24.95" customHeight="1" spans="1:9">
      <c r="A190" s="21">
        <v>20134</v>
      </c>
      <c r="B190" s="22" t="s">
        <v>63</v>
      </c>
      <c r="C190" s="23">
        <f t="shared" si="35"/>
        <v>5</v>
      </c>
      <c r="D190" s="23" t="str">
        <f t="shared" si="37"/>
        <v/>
      </c>
      <c r="E190" s="24">
        <f t="shared" ref="E190:G190" si="53">SUM(E191:E197)</f>
        <v>271</v>
      </c>
      <c r="F190" s="24">
        <f t="shared" si="53"/>
        <v>387</v>
      </c>
      <c r="G190" s="24">
        <f t="shared" si="53"/>
        <v>359</v>
      </c>
      <c r="H190" s="20">
        <f t="shared" si="52"/>
        <v>92.7648578811369</v>
      </c>
      <c r="I190" s="20">
        <f t="shared" si="40"/>
        <v>32.4723247232472</v>
      </c>
    </row>
    <row r="191" s="4" customFormat="1" ht="24.95" customHeight="1" spans="1:9">
      <c r="A191" s="21">
        <v>2013401</v>
      </c>
      <c r="B191" s="21" t="s">
        <v>12</v>
      </c>
      <c r="C191" s="23">
        <f t="shared" si="35"/>
        <v>7</v>
      </c>
      <c r="D191" s="23" t="str">
        <f t="shared" si="37"/>
        <v>20134</v>
      </c>
      <c r="E191" s="25">
        <f>VLOOKUP(A191,'[1]L02'!$A$6:$D$1317,4,0)</f>
        <v>211</v>
      </c>
      <c r="F191" s="25">
        <f>ROUND(SUMIF([3]表三汇总表!$A$10:$A$611,A191,[3]表三汇总表!$D$10:$D$611),0)</f>
        <v>387</v>
      </c>
      <c r="G191" s="25">
        <f>VLOOKUP(A191,'[2]L02'!$A$6:$C$1332,3,0)</f>
        <v>224</v>
      </c>
      <c r="H191" s="26">
        <f t="shared" ref="H190:H198" si="54">G191/F191*100</f>
        <v>57.8811369509044</v>
      </c>
      <c r="I191" s="26">
        <f t="shared" si="40"/>
        <v>6.16113744075829</v>
      </c>
    </row>
    <row r="192" ht="24.95" customHeight="1" spans="1:11">
      <c r="A192" s="21">
        <v>2013402</v>
      </c>
      <c r="B192" s="21" t="s">
        <v>13</v>
      </c>
      <c r="C192" s="23">
        <f t="shared" si="35"/>
        <v>7</v>
      </c>
      <c r="D192" s="23" t="str">
        <f t="shared" si="37"/>
        <v>20134</v>
      </c>
      <c r="E192" s="25">
        <f>VLOOKUP(A192,'[1]L02'!$A$6:$D$1317,4,0)</f>
        <v>40</v>
      </c>
      <c r="F192" s="25">
        <f>ROUND(SUMIF([3]表三汇总表!$A$10:$A$611,A192,[3]表三汇总表!$D$10:$D$611),0)</f>
        <v>0</v>
      </c>
      <c r="G192" s="25">
        <f>VLOOKUP(A192,'[2]L02'!$A$6:$C$1332,3,0)</f>
        <v>98</v>
      </c>
      <c r="H192" s="26" t="e">
        <f t="shared" si="54"/>
        <v>#DIV/0!</v>
      </c>
      <c r="I192" s="26">
        <f t="shared" si="40"/>
        <v>145</v>
      </c>
      <c r="K192" s="4"/>
    </row>
    <row r="193" ht="24.95" customHeight="1" spans="1:11">
      <c r="A193" s="21">
        <v>2013403</v>
      </c>
      <c r="B193" s="21" t="s">
        <v>64</v>
      </c>
      <c r="C193" s="23">
        <f t="shared" si="35"/>
        <v>7</v>
      </c>
      <c r="D193" s="23" t="str">
        <f t="shared" si="37"/>
        <v>20134</v>
      </c>
      <c r="E193" s="25">
        <f>VLOOKUP(A193,'[1]L02'!$A$6:$D$1317,4,0)</f>
        <v>6</v>
      </c>
      <c r="F193" s="25">
        <f>ROUND(SUMIF([3]表三汇总表!$A$10:$A$611,A193,[3]表三汇总表!$D$10:$D$611),0)</f>
        <v>0</v>
      </c>
      <c r="G193" s="25">
        <f>VLOOKUP(A193,'[2]L02'!$A$6:$C$1332,3,0)</f>
        <v>0</v>
      </c>
      <c r="H193" s="26" t="e">
        <f t="shared" si="54"/>
        <v>#DIV/0!</v>
      </c>
      <c r="I193" s="26">
        <f t="shared" si="40"/>
        <v>-100</v>
      </c>
      <c r="K193" s="4"/>
    </row>
    <row r="194" ht="24.95" customHeight="1" spans="1:11">
      <c r="A194" s="21">
        <v>2013404</v>
      </c>
      <c r="B194" s="21" t="s">
        <v>562</v>
      </c>
      <c r="C194" s="23">
        <f t="shared" si="35"/>
        <v>7</v>
      </c>
      <c r="D194" s="23" t="str">
        <f t="shared" si="37"/>
        <v>20134</v>
      </c>
      <c r="E194" s="25">
        <f>VLOOKUP(A194,'[1]L02'!$A$6:$D$1317,4,0)</f>
        <v>0</v>
      </c>
      <c r="F194" s="25">
        <f>ROUND(SUMIF([3]表三汇总表!$A$10:$A$611,A194,[3]表三汇总表!$D$10:$D$611),0)</f>
        <v>0</v>
      </c>
      <c r="G194" s="25">
        <f>VLOOKUP(A194,'[2]L02'!$A$6:$C$1332,3,0)</f>
        <v>0</v>
      </c>
      <c r="H194" s="26" t="e">
        <f t="shared" si="54"/>
        <v>#DIV/0!</v>
      </c>
      <c r="I194" s="26" t="e">
        <f t="shared" si="40"/>
        <v>#DIV/0!</v>
      </c>
      <c r="K194" s="4"/>
    </row>
    <row r="195" ht="24.95" customHeight="1" spans="1:11">
      <c r="A195" s="21">
        <v>2013405</v>
      </c>
      <c r="B195" s="21" t="s">
        <v>65</v>
      </c>
      <c r="C195" s="23">
        <f t="shared" si="35"/>
        <v>7</v>
      </c>
      <c r="D195" s="23" t="str">
        <f t="shared" si="37"/>
        <v>20134</v>
      </c>
      <c r="E195" s="25">
        <f>VLOOKUP(A195,'[1]L02'!$A$6:$D$1317,4,0)</f>
        <v>14</v>
      </c>
      <c r="F195" s="25">
        <f>ROUND(SUMIF([3]表三汇总表!$A$10:$A$611,A195,[3]表三汇总表!$D$10:$D$611),0)</f>
        <v>0</v>
      </c>
      <c r="G195" s="25">
        <f>VLOOKUP(A195,'[2]L02'!$A$6:$C$1332,3,0)</f>
        <v>0</v>
      </c>
      <c r="H195" s="26" t="e">
        <f t="shared" si="54"/>
        <v>#DIV/0!</v>
      </c>
      <c r="I195" s="26">
        <f t="shared" si="40"/>
        <v>-100</v>
      </c>
      <c r="K195" s="4"/>
    </row>
    <row r="196" ht="24.95" customHeight="1" spans="1:11">
      <c r="A196" s="21">
        <v>2013450</v>
      </c>
      <c r="B196" s="21" t="s">
        <v>33</v>
      </c>
      <c r="C196" s="23">
        <f t="shared" si="35"/>
        <v>7</v>
      </c>
      <c r="D196" s="23" t="str">
        <f t="shared" si="37"/>
        <v>20134</v>
      </c>
      <c r="E196" s="25">
        <f>VLOOKUP(A196,'[1]L02'!$A$6:$D$1317,4,0)</f>
        <v>0</v>
      </c>
      <c r="F196" s="25">
        <f>ROUND(SUMIF([3]表三汇总表!$A$10:$A$611,A196,[3]表三汇总表!$D$10:$D$611),0)</f>
        <v>0</v>
      </c>
      <c r="G196" s="25">
        <f>VLOOKUP(A196,'[2]L02'!$A$6:$C$1332,3,0)</f>
        <v>0</v>
      </c>
      <c r="H196" s="26" t="e">
        <f t="shared" si="54"/>
        <v>#DIV/0!</v>
      </c>
      <c r="I196" s="26" t="e">
        <f t="shared" si="40"/>
        <v>#DIV/0!</v>
      </c>
      <c r="K196" s="4"/>
    </row>
    <row r="197" ht="24.95" customHeight="1" spans="1:11">
      <c r="A197" s="21">
        <v>2013499</v>
      </c>
      <c r="B197" s="21" t="s">
        <v>66</v>
      </c>
      <c r="C197" s="23">
        <f t="shared" si="35"/>
        <v>7</v>
      </c>
      <c r="D197" s="23" t="str">
        <f t="shared" si="37"/>
        <v>20134</v>
      </c>
      <c r="E197" s="25">
        <f>VLOOKUP(A197,'[1]L02'!$A$6:$D$1317,4,0)</f>
        <v>0</v>
      </c>
      <c r="F197" s="25">
        <f>ROUND(SUMIF([3]表三汇总表!$A$10:$A$611,A197,[3]表三汇总表!$D$10:$D$611),0)</f>
        <v>0</v>
      </c>
      <c r="G197" s="25">
        <f>VLOOKUP(A197,'[2]L02'!$A$6:$C$1332,3,0)</f>
        <v>37</v>
      </c>
      <c r="H197" s="26" t="e">
        <f t="shared" si="54"/>
        <v>#DIV/0!</v>
      </c>
      <c r="I197" s="26" t="e">
        <f t="shared" si="40"/>
        <v>#DIV/0!</v>
      </c>
      <c r="K197" s="4"/>
    </row>
    <row r="198" ht="24.95" customHeight="1" spans="1:11">
      <c r="A198" s="21">
        <v>20135</v>
      </c>
      <c r="B198" s="22" t="s">
        <v>563</v>
      </c>
      <c r="C198" s="23">
        <f t="shared" si="35"/>
        <v>5</v>
      </c>
      <c r="D198" s="23" t="str">
        <f t="shared" si="37"/>
        <v/>
      </c>
      <c r="E198" s="25">
        <f t="shared" ref="E198:G198" si="55">SUM(E199:E203)</f>
        <v>0</v>
      </c>
      <c r="F198" s="25">
        <f t="shared" si="55"/>
        <v>0</v>
      </c>
      <c r="G198" s="25">
        <f t="shared" si="55"/>
        <v>0</v>
      </c>
      <c r="H198" s="20" t="e">
        <f t="shared" si="54"/>
        <v>#DIV/0!</v>
      </c>
      <c r="I198" s="20" t="e">
        <f t="shared" si="40"/>
        <v>#DIV/0!</v>
      </c>
      <c r="K198" s="4"/>
    </row>
    <row r="199" ht="24.95" customHeight="1" spans="1:11">
      <c r="A199" s="21">
        <v>2013501</v>
      </c>
      <c r="B199" s="21" t="s">
        <v>12</v>
      </c>
      <c r="C199" s="23">
        <f t="shared" si="35"/>
        <v>7</v>
      </c>
      <c r="D199" s="23" t="str">
        <f t="shared" si="37"/>
        <v>20135</v>
      </c>
      <c r="E199" s="25">
        <f>VLOOKUP(A199,'[1]L02'!$A$6:$D$1317,4,0)</f>
        <v>0</v>
      </c>
      <c r="F199" s="25">
        <f>ROUND(SUMIF([3]表三汇总表!$A$10:$A$611,A199,[3]表三汇总表!$D$10:$D$611),0)</f>
        <v>0</v>
      </c>
      <c r="G199" s="25">
        <f>VLOOKUP(A199,'[2]L02'!$A$6:$C$1332,3,0)</f>
        <v>0</v>
      </c>
      <c r="H199" s="26" t="e">
        <f t="shared" ref="H199:H204" si="56">G199/F199*100</f>
        <v>#DIV/0!</v>
      </c>
      <c r="I199" s="26" t="e">
        <f t="shared" si="40"/>
        <v>#DIV/0!</v>
      </c>
      <c r="K199" s="4"/>
    </row>
    <row r="200" ht="24.95" customHeight="1" spans="1:11">
      <c r="A200" s="21">
        <v>2013502</v>
      </c>
      <c r="B200" s="21" t="s">
        <v>13</v>
      </c>
      <c r="C200" s="23">
        <f t="shared" ref="C200:C263" si="57">LEN(A200)</f>
        <v>7</v>
      </c>
      <c r="D200" s="23" t="str">
        <f t="shared" si="37"/>
        <v>20135</v>
      </c>
      <c r="E200" s="25">
        <f>VLOOKUP(A200,'[1]L02'!$A$6:$D$1317,4,0)</f>
        <v>0</v>
      </c>
      <c r="F200" s="25">
        <f>ROUND(SUMIF([3]表三汇总表!$A$10:$A$611,A200,[3]表三汇总表!$D$10:$D$611),0)</f>
        <v>0</v>
      </c>
      <c r="G200" s="25">
        <f>VLOOKUP(A200,'[2]L02'!$A$6:$C$1332,3,0)</f>
        <v>0</v>
      </c>
      <c r="H200" s="26" t="e">
        <f t="shared" si="56"/>
        <v>#DIV/0!</v>
      </c>
      <c r="I200" s="26" t="e">
        <f t="shared" si="40"/>
        <v>#DIV/0!</v>
      </c>
      <c r="K200" s="4"/>
    </row>
    <row r="201" ht="24.95" customHeight="1" spans="1:11">
      <c r="A201" s="21">
        <v>2013503</v>
      </c>
      <c r="B201" s="21" t="s">
        <v>64</v>
      </c>
      <c r="C201" s="23">
        <f t="shared" si="57"/>
        <v>7</v>
      </c>
      <c r="D201" s="23" t="str">
        <f t="shared" ref="D201:D247" si="58">IF(C201=5,"",MID(A201,1,5))</f>
        <v>20135</v>
      </c>
      <c r="E201" s="25">
        <f>VLOOKUP(A201,'[1]L02'!$A$6:$D$1317,4,0)</f>
        <v>0</v>
      </c>
      <c r="F201" s="25">
        <f>ROUND(SUMIF([3]表三汇总表!$A$10:$A$611,A201,[3]表三汇总表!$D$10:$D$611),0)</f>
        <v>0</v>
      </c>
      <c r="G201" s="25">
        <f>VLOOKUP(A201,'[2]L02'!$A$6:$C$1332,3,0)</f>
        <v>0</v>
      </c>
      <c r="H201" s="26" t="e">
        <f t="shared" si="56"/>
        <v>#DIV/0!</v>
      </c>
      <c r="I201" s="26" t="e">
        <f t="shared" si="40"/>
        <v>#DIV/0!</v>
      </c>
      <c r="K201" s="4"/>
    </row>
    <row r="202" s="4" customFormat="1" ht="24.95" customHeight="1" spans="1:9">
      <c r="A202" s="21">
        <v>2013550</v>
      </c>
      <c r="B202" s="21" t="s">
        <v>33</v>
      </c>
      <c r="C202" s="23">
        <f t="shared" si="57"/>
        <v>7</v>
      </c>
      <c r="D202" s="23" t="str">
        <f t="shared" si="58"/>
        <v>20135</v>
      </c>
      <c r="E202" s="25">
        <f>VLOOKUP(A202,'[1]L02'!$A$6:$D$1317,4,0)</f>
        <v>0</v>
      </c>
      <c r="F202" s="25">
        <f>ROUND(SUMIF([3]表三汇总表!$A$10:$A$611,A202,[3]表三汇总表!$D$10:$D$611),0)</f>
        <v>0</v>
      </c>
      <c r="G202" s="25">
        <f>VLOOKUP(A202,'[2]L02'!$A$6:$C$1332,3,0)</f>
        <v>0</v>
      </c>
      <c r="H202" s="26" t="e">
        <f t="shared" si="56"/>
        <v>#DIV/0!</v>
      </c>
      <c r="I202" s="26" t="e">
        <f t="shared" si="40"/>
        <v>#DIV/0!</v>
      </c>
    </row>
    <row r="203" ht="24.95" customHeight="1" spans="1:11">
      <c r="A203" s="21">
        <v>2013599</v>
      </c>
      <c r="B203" s="21" t="s">
        <v>564</v>
      </c>
      <c r="C203" s="23">
        <f t="shared" si="57"/>
        <v>7</v>
      </c>
      <c r="D203" s="23" t="str">
        <f t="shared" si="58"/>
        <v>20135</v>
      </c>
      <c r="E203" s="25">
        <f>VLOOKUP(A203,'[1]L02'!$A$6:$D$1317,4,0)</f>
        <v>0</v>
      </c>
      <c r="F203" s="25">
        <f>ROUND(SUMIF([3]表三汇总表!$A$10:$A$611,A203,[3]表三汇总表!$D$10:$D$611),0)</f>
        <v>0</v>
      </c>
      <c r="G203" s="25">
        <f>VLOOKUP(A203,'[2]L02'!$A$6:$C$1332,3,0)</f>
        <v>0</v>
      </c>
      <c r="H203" s="26" t="e">
        <f t="shared" si="56"/>
        <v>#DIV/0!</v>
      </c>
      <c r="I203" s="26" t="e">
        <f t="shared" si="40"/>
        <v>#DIV/0!</v>
      </c>
      <c r="K203" s="4"/>
    </row>
    <row r="204" ht="24.95" customHeight="1" spans="1:11">
      <c r="A204" s="21">
        <v>20136</v>
      </c>
      <c r="B204" s="22" t="s">
        <v>67</v>
      </c>
      <c r="C204" s="23">
        <f t="shared" si="57"/>
        <v>5</v>
      </c>
      <c r="D204" s="23" t="str">
        <f t="shared" si="58"/>
        <v/>
      </c>
      <c r="E204" s="25">
        <f t="shared" ref="E204:G204" si="59">SUM(E205:E209)</f>
        <v>3428</v>
      </c>
      <c r="F204" s="25">
        <f t="shared" si="59"/>
        <v>3806</v>
      </c>
      <c r="G204" s="25">
        <f t="shared" si="59"/>
        <v>3766</v>
      </c>
      <c r="H204" s="20">
        <f t="shared" si="56"/>
        <v>98.949027850762</v>
      </c>
      <c r="I204" s="20">
        <f t="shared" si="40"/>
        <v>9.85997666277713</v>
      </c>
      <c r="K204" s="4"/>
    </row>
    <row r="205" ht="24.95" customHeight="1" spans="1:11">
      <c r="A205" s="21">
        <v>2013601</v>
      </c>
      <c r="B205" s="21" t="s">
        <v>12</v>
      </c>
      <c r="C205" s="23">
        <f t="shared" si="57"/>
        <v>7</v>
      </c>
      <c r="D205" s="23" t="str">
        <f t="shared" si="58"/>
        <v>20136</v>
      </c>
      <c r="E205" s="25">
        <f>VLOOKUP(A205,'[1]L02'!$A$6:$D$1317,4,0)</f>
        <v>822</v>
      </c>
      <c r="F205" s="25">
        <f>ROUND(SUMIF([3]表三汇总表!$A$10:$A$611,A205,[3]表三汇总表!$D$10:$D$611),0)</f>
        <v>3806</v>
      </c>
      <c r="G205" s="25">
        <f>VLOOKUP(A205,'[2]L02'!$A$6:$C$1332,3,0)</f>
        <v>865</v>
      </c>
      <c r="H205" s="26">
        <f t="shared" ref="H205:H210" si="60">G205/F205*100</f>
        <v>22.7272727272727</v>
      </c>
      <c r="I205" s="26">
        <f t="shared" ref="I199:I268" si="61">(G205-E205)/E205*100</f>
        <v>5.23114355231144</v>
      </c>
      <c r="K205" s="4"/>
    </row>
    <row r="206" s="4" customFormat="1" ht="24.95" customHeight="1" spans="1:9">
      <c r="A206" s="21">
        <v>2013602</v>
      </c>
      <c r="B206" s="21" t="s">
        <v>13</v>
      </c>
      <c r="C206" s="23">
        <f t="shared" si="57"/>
        <v>7</v>
      </c>
      <c r="D206" s="23" t="str">
        <f t="shared" si="58"/>
        <v>20136</v>
      </c>
      <c r="E206" s="25">
        <f>VLOOKUP(A206,'[1]L02'!$A$6:$D$1317,4,0)</f>
        <v>2458</v>
      </c>
      <c r="F206" s="25">
        <f>ROUND(SUMIF([3]表三汇总表!$A$10:$A$611,A206,[3]表三汇总表!$D$10:$D$611),0)</f>
        <v>0</v>
      </c>
      <c r="G206" s="25">
        <f>VLOOKUP(A206,'[2]L02'!$A$6:$C$1332,3,0)</f>
        <v>2494</v>
      </c>
      <c r="H206" s="26" t="e">
        <f t="shared" si="60"/>
        <v>#DIV/0!</v>
      </c>
      <c r="I206" s="26">
        <f t="shared" si="61"/>
        <v>1.46460537021969</v>
      </c>
    </row>
    <row r="207" ht="24.95" customHeight="1" spans="1:11">
      <c r="A207" s="21">
        <v>2013603</v>
      </c>
      <c r="B207" s="21" t="s">
        <v>64</v>
      </c>
      <c r="C207" s="23">
        <f t="shared" si="57"/>
        <v>7</v>
      </c>
      <c r="D207" s="23" t="str">
        <f t="shared" si="58"/>
        <v>20136</v>
      </c>
      <c r="E207" s="25">
        <f>VLOOKUP(A207,'[1]L02'!$A$6:$D$1317,4,0)</f>
        <v>0</v>
      </c>
      <c r="F207" s="25">
        <f>ROUND(SUMIF([3]表三汇总表!$A$10:$A$611,A207,[3]表三汇总表!$D$10:$D$611),0)</f>
        <v>0</v>
      </c>
      <c r="G207" s="25">
        <f>VLOOKUP(A207,'[2]L02'!$A$6:$C$1332,3,0)</f>
        <v>166</v>
      </c>
      <c r="H207" s="26" t="e">
        <f t="shared" si="60"/>
        <v>#DIV/0!</v>
      </c>
      <c r="I207" s="26" t="e">
        <f t="shared" si="61"/>
        <v>#DIV/0!</v>
      </c>
      <c r="K207" s="4"/>
    </row>
    <row r="208" ht="24.95" customHeight="1" spans="1:11">
      <c r="A208" s="21">
        <v>2013650</v>
      </c>
      <c r="B208" s="21" t="s">
        <v>33</v>
      </c>
      <c r="C208" s="23">
        <f t="shared" si="57"/>
        <v>7</v>
      </c>
      <c r="D208" s="23" t="str">
        <f t="shared" si="58"/>
        <v>20136</v>
      </c>
      <c r="E208" s="25">
        <f>VLOOKUP(A208,'[1]L02'!$A$6:$D$1317,4,0)</f>
        <v>0</v>
      </c>
      <c r="F208" s="25">
        <f>ROUND(SUMIF([3]表三汇总表!$A$10:$A$611,A208,[3]表三汇总表!$D$10:$D$611),0)</f>
        <v>0</v>
      </c>
      <c r="G208" s="25">
        <f>VLOOKUP(A208,'[2]L02'!$A$6:$C$1332,3,0)</f>
        <v>154</v>
      </c>
      <c r="H208" s="26" t="e">
        <f t="shared" si="60"/>
        <v>#DIV/0!</v>
      </c>
      <c r="I208" s="26" t="e">
        <f t="shared" si="61"/>
        <v>#DIV/0!</v>
      </c>
      <c r="K208" s="4"/>
    </row>
    <row r="209" ht="24.95" customHeight="1" spans="1:11">
      <c r="A209" s="21">
        <v>2013699</v>
      </c>
      <c r="B209" s="21" t="s">
        <v>68</v>
      </c>
      <c r="C209" s="23">
        <f t="shared" si="57"/>
        <v>7</v>
      </c>
      <c r="D209" s="23" t="str">
        <f t="shared" si="58"/>
        <v>20136</v>
      </c>
      <c r="E209" s="25">
        <f>VLOOKUP(A209,'[1]L02'!$A$6:$D$1317,4,0)</f>
        <v>148</v>
      </c>
      <c r="F209" s="25">
        <f>ROUND(SUMIF([3]表三汇总表!$A$10:$A$611,A209,[3]表三汇总表!$D$10:$D$611),0)</f>
        <v>0</v>
      </c>
      <c r="G209" s="25">
        <f>VLOOKUP(A209,'[2]L02'!$A$6:$C$1332,3,0)</f>
        <v>87</v>
      </c>
      <c r="H209" s="26" t="e">
        <f t="shared" si="60"/>
        <v>#DIV/0!</v>
      </c>
      <c r="I209" s="26">
        <f t="shared" si="61"/>
        <v>-41.2162162162162</v>
      </c>
      <c r="K209" s="4"/>
    </row>
    <row r="210" s="4" customFormat="1" ht="24.95" customHeight="1" spans="1:9">
      <c r="A210" s="21">
        <v>20137</v>
      </c>
      <c r="B210" s="22" t="s">
        <v>565</v>
      </c>
      <c r="C210" s="23">
        <f t="shared" si="57"/>
        <v>5</v>
      </c>
      <c r="D210" s="23" t="str">
        <f t="shared" si="58"/>
        <v/>
      </c>
      <c r="E210" s="25">
        <f t="shared" ref="E210:G210" si="62">SUM(E211:E216)</f>
        <v>0</v>
      </c>
      <c r="F210" s="25">
        <f t="shared" si="62"/>
        <v>0</v>
      </c>
      <c r="G210" s="25">
        <f t="shared" si="62"/>
        <v>0</v>
      </c>
      <c r="H210" s="20" t="e">
        <f t="shared" si="60"/>
        <v>#DIV/0!</v>
      </c>
      <c r="I210" s="20" t="e">
        <f t="shared" si="61"/>
        <v>#DIV/0!</v>
      </c>
    </row>
    <row r="211" ht="24.95" customHeight="1" spans="1:11">
      <c r="A211" s="21">
        <v>2013701</v>
      </c>
      <c r="B211" s="21" t="s">
        <v>12</v>
      </c>
      <c r="C211" s="23">
        <f t="shared" si="57"/>
        <v>7</v>
      </c>
      <c r="D211" s="23" t="str">
        <f t="shared" si="58"/>
        <v>20137</v>
      </c>
      <c r="E211" s="25">
        <f>VLOOKUP(A211,'[1]L02'!$A$6:$D$1317,4,0)</f>
        <v>0</v>
      </c>
      <c r="F211" s="25">
        <f>ROUND(SUMIF([3]表三汇总表!$A$10:$A$611,A211,[3]表三汇总表!$D$10:$D$611),0)</f>
        <v>0</v>
      </c>
      <c r="G211" s="25">
        <f>VLOOKUP(A211,'[2]L02'!$A$6:$C$1332,3,0)</f>
        <v>0</v>
      </c>
      <c r="H211" s="26" t="e">
        <f t="shared" ref="H211:H217" si="63">G211/F211*100</f>
        <v>#DIV/0!</v>
      </c>
      <c r="I211" s="26" t="e">
        <f t="shared" si="61"/>
        <v>#DIV/0!</v>
      </c>
      <c r="K211" s="4"/>
    </row>
    <row r="212" s="4" customFormat="1" ht="24.95" customHeight="1" spans="1:9">
      <c r="A212" s="21">
        <v>2013702</v>
      </c>
      <c r="B212" s="21" t="s">
        <v>13</v>
      </c>
      <c r="C212" s="23">
        <f t="shared" si="57"/>
        <v>7</v>
      </c>
      <c r="D212" s="23" t="str">
        <f t="shared" si="58"/>
        <v>20137</v>
      </c>
      <c r="E212" s="25">
        <f>VLOOKUP(A212,'[1]L02'!$A$6:$D$1317,4,0)</f>
        <v>0</v>
      </c>
      <c r="F212" s="25">
        <f>ROUND(SUMIF([3]表三汇总表!$A$10:$A$611,A212,[3]表三汇总表!$D$10:$D$611),0)</f>
        <v>0</v>
      </c>
      <c r="G212" s="25">
        <f>VLOOKUP(A212,'[2]L02'!$A$6:$C$1332,3,0)</f>
        <v>0</v>
      </c>
      <c r="H212" s="26" t="e">
        <f t="shared" si="63"/>
        <v>#DIV/0!</v>
      </c>
      <c r="I212" s="26" t="e">
        <f t="shared" si="61"/>
        <v>#DIV/0!</v>
      </c>
    </row>
    <row r="213" ht="24.95" customHeight="1" spans="1:11">
      <c r="A213" s="21">
        <v>2013703</v>
      </c>
      <c r="B213" s="21" t="s">
        <v>64</v>
      </c>
      <c r="C213" s="23">
        <f t="shared" si="57"/>
        <v>7</v>
      </c>
      <c r="D213" s="23" t="str">
        <f t="shared" si="58"/>
        <v>20137</v>
      </c>
      <c r="E213" s="25">
        <f>VLOOKUP(A213,'[1]L02'!$A$6:$D$1317,4,0)</f>
        <v>0</v>
      </c>
      <c r="F213" s="25">
        <f>ROUND(SUMIF([3]表三汇总表!$A$10:$A$611,A213,[3]表三汇总表!$D$10:$D$611),0)</f>
        <v>0</v>
      </c>
      <c r="G213" s="25">
        <f>VLOOKUP(A213,'[2]L02'!$A$6:$C$1332,3,0)</f>
        <v>0</v>
      </c>
      <c r="H213" s="26" t="e">
        <f t="shared" si="63"/>
        <v>#DIV/0!</v>
      </c>
      <c r="I213" s="26" t="e">
        <f t="shared" si="61"/>
        <v>#DIV/0!</v>
      </c>
      <c r="K213" s="4"/>
    </row>
    <row r="214" ht="24.95" customHeight="1" spans="1:11">
      <c r="A214" s="21">
        <v>2013704</v>
      </c>
      <c r="B214" s="21" t="s">
        <v>566</v>
      </c>
      <c r="C214" s="23">
        <f t="shared" si="57"/>
        <v>7</v>
      </c>
      <c r="D214" s="23" t="str">
        <f t="shared" si="58"/>
        <v>20137</v>
      </c>
      <c r="E214" s="25">
        <f>VLOOKUP(A214,'[1]L02'!$A$6:$D$1317,4,0)</f>
        <v>0</v>
      </c>
      <c r="F214" s="25">
        <f>ROUND(SUMIF([3]表三汇总表!$A$10:$A$611,A214,[3]表三汇总表!$D$10:$D$611),0)</f>
        <v>0</v>
      </c>
      <c r="G214" s="25">
        <f>VLOOKUP(A214,'[2]L02'!$A$6:$C$1332,3,0)</f>
        <v>0</v>
      </c>
      <c r="H214" s="26" t="e">
        <f t="shared" si="63"/>
        <v>#DIV/0!</v>
      </c>
      <c r="I214" s="26" t="e">
        <f t="shared" si="61"/>
        <v>#DIV/0!</v>
      </c>
      <c r="K214" s="4"/>
    </row>
    <row r="215" ht="24.95" customHeight="1" spans="1:11">
      <c r="A215" s="21">
        <v>2013750</v>
      </c>
      <c r="B215" s="21" t="s">
        <v>33</v>
      </c>
      <c r="C215" s="23">
        <f t="shared" si="57"/>
        <v>7</v>
      </c>
      <c r="D215" s="23" t="str">
        <f t="shared" si="58"/>
        <v>20137</v>
      </c>
      <c r="E215" s="25">
        <f>VLOOKUP(A215,'[1]L02'!$A$6:$D$1317,4,0)</f>
        <v>0</v>
      </c>
      <c r="F215" s="25">
        <f>ROUND(SUMIF([3]表三汇总表!$A$10:$A$611,A215,[3]表三汇总表!$D$10:$D$611),0)</f>
        <v>0</v>
      </c>
      <c r="G215" s="25">
        <f>VLOOKUP(A215,'[2]L02'!$A$6:$C$1332,3,0)</f>
        <v>0</v>
      </c>
      <c r="H215" s="26" t="e">
        <f t="shared" si="63"/>
        <v>#DIV/0!</v>
      </c>
      <c r="I215" s="26" t="e">
        <f t="shared" si="61"/>
        <v>#DIV/0!</v>
      </c>
      <c r="K215" s="4"/>
    </row>
    <row r="216" s="4" customFormat="1" ht="24.95" customHeight="1" spans="1:9">
      <c r="A216" s="21">
        <v>2013799</v>
      </c>
      <c r="B216" s="21" t="s">
        <v>567</v>
      </c>
      <c r="C216" s="23">
        <f t="shared" si="57"/>
        <v>7</v>
      </c>
      <c r="D216" s="23" t="str">
        <f t="shared" si="58"/>
        <v>20137</v>
      </c>
      <c r="E216" s="25">
        <f>VLOOKUP(A216,'[1]L02'!$A$6:$D$1317,4,0)</f>
        <v>0</v>
      </c>
      <c r="F216" s="25">
        <f>ROUND(SUMIF([3]表三汇总表!$A$10:$A$611,A216,[3]表三汇总表!$D$10:$D$611),0)</f>
        <v>0</v>
      </c>
      <c r="G216" s="25">
        <f>VLOOKUP(A216,'[2]L02'!$A$6:$C$1332,3,0)</f>
        <v>0</v>
      </c>
      <c r="H216" s="26" t="e">
        <f t="shared" si="63"/>
        <v>#DIV/0!</v>
      </c>
      <c r="I216" s="26" t="e">
        <f t="shared" si="61"/>
        <v>#DIV/0!</v>
      </c>
    </row>
    <row r="217" s="4" customFormat="1" ht="24.95" customHeight="1" spans="1:9">
      <c r="A217" s="21">
        <v>20138</v>
      </c>
      <c r="B217" s="22" t="s">
        <v>69</v>
      </c>
      <c r="C217" s="23">
        <f t="shared" si="57"/>
        <v>5</v>
      </c>
      <c r="D217" s="23" t="str">
        <f t="shared" si="58"/>
        <v/>
      </c>
      <c r="E217" s="24">
        <f t="shared" ref="E217:G217" si="64">SUM(E218:E231)</f>
        <v>1730</v>
      </c>
      <c r="F217" s="24">
        <f t="shared" si="64"/>
        <v>2459</v>
      </c>
      <c r="G217" s="24">
        <f t="shared" si="64"/>
        <v>1919</v>
      </c>
      <c r="H217" s="20">
        <f t="shared" si="63"/>
        <v>78.039853599024</v>
      </c>
      <c r="I217" s="20">
        <f t="shared" si="61"/>
        <v>10.9248554913295</v>
      </c>
    </row>
    <row r="218" ht="24.95" customHeight="1" spans="1:11">
      <c r="A218" s="21">
        <v>2013801</v>
      </c>
      <c r="B218" s="21" t="s">
        <v>12</v>
      </c>
      <c r="C218" s="23">
        <f t="shared" si="57"/>
        <v>7</v>
      </c>
      <c r="D218" s="23" t="str">
        <f t="shared" si="58"/>
        <v>20138</v>
      </c>
      <c r="E218" s="25">
        <f>VLOOKUP(A218,'[1]L02'!$A$6:$D$1317,4,0)</f>
        <v>1102</v>
      </c>
      <c r="F218" s="25">
        <f>ROUND(SUMIF([3]表三汇总表!$A$10:$A$611,A218,[3]表三汇总表!$D$10:$D$611),0)</f>
        <v>2459</v>
      </c>
      <c r="G218" s="25">
        <f>VLOOKUP(A218,'[2]L02'!$A$6:$C$1332,3,0)</f>
        <v>1096</v>
      </c>
      <c r="H218" s="26">
        <f t="shared" ref="H218:H232" si="65">G218/F218*100</f>
        <v>44.5709638064254</v>
      </c>
      <c r="I218" s="26">
        <f t="shared" si="61"/>
        <v>-0.544464609800363</v>
      </c>
      <c r="K218" s="4"/>
    </row>
    <row r="219" ht="24.95" customHeight="1" spans="1:11">
      <c r="A219" s="21">
        <v>2013802</v>
      </c>
      <c r="B219" s="21" t="s">
        <v>13</v>
      </c>
      <c r="C219" s="23">
        <f t="shared" si="57"/>
        <v>7</v>
      </c>
      <c r="D219" s="23" t="str">
        <f t="shared" si="58"/>
        <v>20138</v>
      </c>
      <c r="E219" s="25">
        <f>VLOOKUP(A219,'[1]L02'!$A$6:$D$1317,4,0)</f>
        <v>0</v>
      </c>
      <c r="F219" s="25">
        <f>ROUND(SUMIF([3]表三汇总表!$A$10:$A$611,A219,[3]表三汇总表!$D$10:$D$611),0)</f>
        <v>0</v>
      </c>
      <c r="G219" s="25">
        <f>VLOOKUP(A219,'[2]L02'!$A$6:$C$1332,3,0)</f>
        <v>13</v>
      </c>
      <c r="H219" s="26" t="e">
        <f t="shared" si="65"/>
        <v>#DIV/0!</v>
      </c>
      <c r="I219" s="26" t="e">
        <f t="shared" si="61"/>
        <v>#DIV/0!</v>
      </c>
      <c r="K219" s="4"/>
    </row>
    <row r="220" s="4" customFormat="1" ht="24.95" customHeight="1" spans="1:9">
      <c r="A220" s="21">
        <v>2013803</v>
      </c>
      <c r="B220" s="21" t="s">
        <v>64</v>
      </c>
      <c r="C220" s="23">
        <f t="shared" si="57"/>
        <v>7</v>
      </c>
      <c r="D220" s="23" t="str">
        <f t="shared" si="58"/>
        <v>20138</v>
      </c>
      <c r="E220" s="25">
        <f>VLOOKUP(A220,'[1]L02'!$A$6:$D$1317,4,0)</f>
        <v>0</v>
      </c>
      <c r="F220" s="25">
        <f>ROUND(SUMIF([3]表三汇总表!$A$10:$A$611,A220,[3]表三汇总表!$D$10:$D$611),0)</f>
        <v>0</v>
      </c>
      <c r="G220" s="25">
        <f>VLOOKUP(A220,'[2]L02'!$A$6:$C$1332,3,0)</f>
        <v>0</v>
      </c>
      <c r="H220" s="26" t="e">
        <f t="shared" si="65"/>
        <v>#DIV/0!</v>
      </c>
      <c r="I220" s="26" t="e">
        <f t="shared" si="61"/>
        <v>#DIV/0!</v>
      </c>
    </row>
    <row r="221" s="4" customFormat="1" ht="24.95" customHeight="1" spans="1:9">
      <c r="A221" s="21">
        <v>2013804</v>
      </c>
      <c r="B221" s="21" t="s">
        <v>70</v>
      </c>
      <c r="C221" s="23">
        <f t="shared" si="57"/>
        <v>7</v>
      </c>
      <c r="D221" s="23" t="str">
        <f t="shared" si="58"/>
        <v>20138</v>
      </c>
      <c r="E221" s="25">
        <f>VLOOKUP(A221,'[1]L02'!$A$6:$D$1317,4,0)</f>
        <v>0</v>
      </c>
      <c r="F221" s="25">
        <f>ROUND(SUMIF([3]表三汇总表!$A$10:$A$611,A221,[3]表三汇总表!$D$10:$D$611),0)</f>
        <v>0</v>
      </c>
      <c r="G221" s="25">
        <f>VLOOKUP(A221,'[2]L02'!$A$6:$C$1332,3,0)</f>
        <v>1</v>
      </c>
      <c r="H221" s="26" t="e">
        <f t="shared" si="65"/>
        <v>#DIV/0!</v>
      </c>
      <c r="I221" s="26" t="e">
        <f t="shared" si="61"/>
        <v>#DIV/0!</v>
      </c>
    </row>
    <row r="222" s="4" customFormat="1" ht="24.95" customHeight="1" spans="1:9">
      <c r="A222" s="21">
        <v>2013805</v>
      </c>
      <c r="B222" s="21" t="s">
        <v>568</v>
      </c>
      <c r="C222" s="23">
        <f t="shared" si="57"/>
        <v>7</v>
      </c>
      <c r="D222" s="23" t="str">
        <f t="shared" si="58"/>
        <v>20138</v>
      </c>
      <c r="E222" s="25">
        <f>VLOOKUP(A222,'[1]L02'!$A$6:$D$1317,4,0)</f>
        <v>0</v>
      </c>
      <c r="F222" s="25">
        <f>ROUND(SUMIF([3]表三汇总表!$A$10:$A$611,A222,[3]表三汇总表!$D$10:$D$611),0)</f>
        <v>0</v>
      </c>
      <c r="G222" s="25">
        <f>VLOOKUP(A222,'[2]L02'!$A$6:$C$1332,3,0)</f>
        <v>0</v>
      </c>
      <c r="H222" s="26" t="e">
        <f t="shared" si="65"/>
        <v>#DIV/0!</v>
      </c>
      <c r="I222" s="26" t="e">
        <f t="shared" si="61"/>
        <v>#DIV/0!</v>
      </c>
    </row>
    <row r="223" s="4" customFormat="1" ht="24.95" customHeight="1" spans="1:9">
      <c r="A223" s="21">
        <v>2013808</v>
      </c>
      <c r="B223" s="21" t="s">
        <v>89</v>
      </c>
      <c r="C223" s="23">
        <f t="shared" si="57"/>
        <v>7</v>
      </c>
      <c r="D223" s="23" t="str">
        <f t="shared" si="58"/>
        <v>20138</v>
      </c>
      <c r="E223" s="25">
        <f>VLOOKUP(A223,'[1]L02'!$A$6:$D$1317,4,0)</f>
        <v>0</v>
      </c>
      <c r="F223" s="25">
        <f>ROUND(SUMIF([3]表三汇总表!$A$10:$A$611,A223,[3]表三汇总表!$D$10:$D$611),0)</f>
        <v>0</v>
      </c>
      <c r="G223" s="25">
        <f>VLOOKUP(A223,'[2]L02'!$A$6:$C$1332,3,0)</f>
        <v>0</v>
      </c>
      <c r="H223" s="26" t="e">
        <f t="shared" si="65"/>
        <v>#DIV/0!</v>
      </c>
      <c r="I223" s="26" t="e">
        <f t="shared" si="61"/>
        <v>#DIV/0!</v>
      </c>
    </row>
    <row r="224" s="4" customFormat="1" ht="24.95" customHeight="1" spans="1:9">
      <c r="A224" s="21">
        <v>2013810</v>
      </c>
      <c r="B224" s="21" t="s">
        <v>569</v>
      </c>
      <c r="C224" s="23">
        <f t="shared" si="57"/>
        <v>7</v>
      </c>
      <c r="D224" s="23" t="str">
        <f t="shared" si="58"/>
        <v>20138</v>
      </c>
      <c r="E224" s="25">
        <f>VLOOKUP(A224,'[1]L02'!$A$6:$D$1317,4,0)</f>
        <v>0</v>
      </c>
      <c r="F224" s="25">
        <f>ROUND(SUMIF([3]表三汇总表!$A$10:$A$611,A224,[3]表三汇总表!$D$10:$D$611),0)</f>
        <v>0</v>
      </c>
      <c r="G224" s="25">
        <f>VLOOKUP(A224,'[2]L02'!$A$6:$C$1332,3,0)</f>
        <v>0</v>
      </c>
      <c r="H224" s="26" t="e">
        <f t="shared" si="65"/>
        <v>#DIV/0!</v>
      </c>
      <c r="I224" s="26" t="e">
        <f t="shared" si="61"/>
        <v>#DIV/0!</v>
      </c>
    </row>
    <row r="225" ht="24.95" customHeight="1" spans="1:11">
      <c r="A225" s="21">
        <v>2013812</v>
      </c>
      <c r="B225" s="21" t="s">
        <v>71</v>
      </c>
      <c r="C225" s="23">
        <f t="shared" si="57"/>
        <v>7</v>
      </c>
      <c r="D225" s="23" t="str">
        <f t="shared" si="58"/>
        <v>20138</v>
      </c>
      <c r="E225" s="25">
        <f>VLOOKUP(A225,'[1]L02'!$A$6:$D$1317,4,0)</f>
        <v>0</v>
      </c>
      <c r="F225" s="25">
        <f>ROUND(SUMIF([3]表三汇总表!$A$10:$A$611,A225,[3]表三汇总表!$D$10:$D$611),0)</f>
        <v>0</v>
      </c>
      <c r="G225" s="25">
        <f>VLOOKUP(A225,'[2]L02'!$A$6:$C$1332,3,0)</f>
        <v>9</v>
      </c>
      <c r="H225" s="26" t="e">
        <f t="shared" si="65"/>
        <v>#DIV/0!</v>
      </c>
      <c r="I225" s="26" t="e">
        <f t="shared" si="61"/>
        <v>#DIV/0!</v>
      </c>
      <c r="K225" s="4"/>
    </row>
    <row r="226" ht="24.95" customHeight="1" spans="1:11">
      <c r="A226" s="21">
        <v>2013813</v>
      </c>
      <c r="B226" s="21" t="s">
        <v>570</v>
      </c>
      <c r="C226" s="23">
        <f t="shared" si="57"/>
        <v>7</v>
      </c>
      <c r="D226" s="23" t="str">
        <f t="shared" si="58"/>
        <v>20138</v>
      </c>
      <c r="E226" s="25">
        <f>VLOOKUP(A226,'[1]L02'!$A$6:$D$1317,4,0)</f>
        <v>0</v>
      </c>
      <c r="F226" s="25">
        <f>ROUND(SUMIF([3]表三汇总表!$A$10:$A$611,A226,[3]表三汇总表!$D$10:$D$611),0)</f>
        <v>0</v>
      </c>
      <c r="G226" s="25">
        <f>VLOOKUP(A226,'[2]L02'!$A$6:$C$1332,3,0)</f>
        <v>0</v>
      </c>
      <c r="H226" s="26" t="e">
        <f t="shared" si="65"/>
        <v>#DIV/0!</v>
      </c>
      <c r="I226" s="26" t="e">
        <f t="shared" si="61"/>
        <v>#DIV/0!</v>
      </c>
      <c r="K226" s="4"/>
    </row>
    <row r="227" ht="24.95" customHeight="1" spans="1:11">
      <c r="A227" s="21">
        <v>2013814</v>
      </c>
      <c r="B227" s="21" t="s">
        <v>571</v>
      </c>
      <c r="C227" s="23">
        <f t="shared" si="57"/>
        <v>7</v>
      </c>
      <c r="D227" s="23" t="str">
        <f t="shared" si="58"/>
        <v>20138</v>
      </c>
      <c r="E227" s="25">
        <f>VLOOKUP(A227,'[1]L02'!$A$6:$D$1317,4,0)</f>
        <v>0</v>
      </c>
      <c r="F227" s="25">
        <f>ROUND(SUMIF([3]表三汇总表!$A$10:$A$611,A227,[3]表三汇总表!$D$10:$D$611),0)</f>
        <v>0</v>
      </c>
      <c r="G227" s="25">
        <f>VLOOKUP(A227,'[2]L02'!$A$6:$C$1332,3,0)</f>
        <v>0</v>
      </c>
      <c r="H227" s="26" t="e">
        <f t="shared" si="65"/>
        <v>#DIV/0!</v>
      </c>
      <c r="I227" s="26" t="e">
        <f t="shared" si="61"/>
        <v>#DIV/0!</v>
      </c>
      <c r="K227" s="4"/>
    </row>
    <row r="228" ht="24.95" customHeight="1" spans="1:11">
      <c r="A228" s="21">
        <v>2013815</v>
      </c>
      <c r="B228" s="21" t="s">
        <v>572</v>
      </c>
      <c r="C228" s="23">
        <f t="shared" si="57"/>
        <v>7</v>
      </c>
      <c r="D228" s="23" t="str">
        <f t="shared" si="58"/>
        <v>20138</v>
      </c>
      <c r="E228" s="25">
        <f>VLOOKUP(A228,'[1]L02'!$A$6:$D$1317,4,0)</f>
        <v>0</v>
      </c>
      <c r="F228" s="25">
        <f>ROUND(SUMIF([3]表三汇总表!$A$10:$A$611,A228,[3]表三汇总表!$D$10:$D$611),0)</f>
        <v>0</v>
      </c>
      <c r="G228" s="25">
        <f>VLOOKUP(A228,'[2]L02'!$A$6:$C$1332,3,0)</f>
        <v>0</v>
      </c>
      <c r="H228" s="26" t="e">
        <f t="shared" si="65"/>
        <v>#DIV/0!</v>
      </c>
      <c r="I228" s="26" t="e">
        <f t="shared" si="61"/>
        <v>#DIV/0!</v>
      </c>
      <c r="K228" s="4"/>
    </row>
    <row r="229" s="4" customFormat="1" ht="24.95" customHeight="1" spans="1:9">
      <c r="A229" s="21">
        <v>2013816</v>
      </c>
      <c r="B229" s="21" t="s">
        <v>72</v>
      </c>
      <c r="C229" s="23">
        <f t="shared" si="57"/>
        <v>7</v>
      </c>
      <c r="D229" s="23" t="str">
        <f t="shared" si="58"/>
        <v>20138</v>
      </c>
      <c r="E229" s="25">
        <f>VLOOKUP(A229,'[1]L02'!$A$6:$D$1317,4,0)</f>
        <v>22</v>
      </c>
      <c r="F229" s="25">
        <f>ROUND(SUMIF([3]表三汇总表!$A$10:$A$611,A229,[3]表三汇总表!$D$10:$D$611),0)</f>
        <v>0</v>
      </c>
      <c r="G229" s="25">
        <f>VLOOKUP(A229,'[2]L02'!$A$6:$C$1332,3,0)</f>
        <v>52</v>
      </c>
      <c r="H229" s="26" t="e">
        <f t="shared" si="65"/>
        <v>#DIV/0!</v>
      </c>
      <c r="I229" s="26">
        <f t="shared" si="61"/>
        <v>136.363636363636</v>
      </c>
    </row>
    <row r="230" ht="24.95" customHeight="1" spans="1:11">
      <c r="A230" s="21">
        <v>2013850</v>
      </c>
      <c r="B230" s="21" t="s">
        <v>33</v>
      </c>
      <c r="C230" s="23">
        <f t="shared" si="57"/>
        <v>7</v>
      </c>
      <c r="D230" s="23" t="str">
        <f t="shared" si="58"/>
        <v>20138</v>
      </c>
      <c r="E230" s="25">
        <f>VLOOKUP(A230,'[1]L02'!$A$6:$D$1317,4,0)</f>
        <v>0</v>
      </c>
      <c r="F230" s="25">
        <f>ROUND(SUMIF([3]表三汇总表!$A$10:$A$611,A230,[3]表三汇总表!$D$10:$D$611),0)</f>
        <v>0</v>
      </c>
      <c r="G230" s="25">
        <f>VLOOKUP(A230,'[2]L02'!$A$6:$C$1332,3,0)</f>
        <v>0</v>
      </c>
      <c r="H230" s="26" t="e">
        <f t="shared" si="65"/>
        <v>#DIV/0!</v>
      </c>
      <c r="I230" s="26" t="e">
        <f t="shared" si="61"/>
        <v>#DIV/0!</v>
      </c>
      <c r="K230" s="4"/>
    </row>
    <row r="231" ht="24.95" customHeight="1" spans="1:11">
      <c r="A231" s="21">
        <v>2013899</v>
      </c>
      <c r="B231" s="21" t="s">
        <v>73</v>
      </c>
      <c r="C231" s="23">
        <f t="shared" si="57"/>
        <v>7</v>
      </c>
      <c r="D231" s="23" t="str">
        <f t="shared" si="58"/>
        <v>20138</v>
      </c>
      <c r="E231" s="25">
        <f>VLOOKUP(A231,'[1]L02'!$A$6:$D$1317,4,0)</f>
        <v>606</v>
      </c>
      <c r="F231" s="25">
        <f>ROUND(SUMIF([3]表三汇总表!$A$10:$A$611,A231,[3]表三汇总表!$D$10:$D$611),0)</f>
        <v>0</v>
      </c>
      <c r="G231" s="25">
        <f>VLOOKUP(A231,'[2]L02'!$A$6:$C$1332,3,0)</f>
        <v>748</v>
      </c>
      <c r="H231" s="26" t="e">
        <f t="shared" si="65"/>
        <v>#DIV/0!</v>
      </c>
      <c r="I231" s="26">
        <f t="shared" si="61"/>
        <v>23.4323432343234</v>
      </c>
      <c r="K231" s="4"/>
    </row>
    <row r="232" ht="24.95" customHeight="1" spans="1:11">
      <c r="A232" s="29">
        <v>20139</v>
      </c>
      <c r="B232" s="30" t="s">
        <v>74</v>
      </c>
      <c r="C232" s="23">
        <f t="shared" si="57"/>
        <v>5</v>
      </c>
      <c r="D232" s="23" t="str">
        <f t="shared" si="58"/>
        <v/>
      </c>
      <c r="E232" s="25"/>
      <c r="F232" s="25">
        <f t="shared" ref="E232:G232" si="66">SUM(F233:F238)</f>
        <v>0</v>
      </c>
      <c r="G232" s="25">
        <f t="shared" si="66"/>
        <v>23</v>
      </c>
      <c r="H232" s="20" t="e">
        <f t="shared" si="65"/>
        <v>#DIV/0!</v>
      </c>
      <c r="I232" s="20" t="e">
        <f t="shared" si="61"/>
        <v>#DIV/0!</v>
      </c>
      <c r="K232" s="4"/>
    </row>
    <row r="233" ht="24.95" customHeight="1" spans="1:11">
      <c r="A233" s="29">
        <v>2013901</v>
      </c>
      <c r="B233" s="29" t="s">
        <v>12</v>
      </c>
      <c r="C233" s="23">
        <f t="shared" si="57"/>
        <v>7</v>
      </c>
      <c r="D233" s="23" t="str">
        <f t="shared" si="58"/>
        <v>20139</v>
      </c>
      <c r="E233" s="25"/>
      <c r="F233" s="25">
        <f>ROUND(SUMIF([3]表三汇总表!$A$10:$A$611,A233,[3]表三汇总表!$D$10:$D$611),0)</f>
        <v>0</v>
      </c>
      <c r="G233" s="25">
        <f>VLOOKUP(A233,'[2]L02'!$A$6:$C$1332,3,0)</f>
        <v>18</v>
      </c>
      <c r="H233" s="26" t="e">
        <f t="shared" ref="H233:H239" si="67">G233/F233*100</f>
        <v>#DIV/0!</v>
      </c>
      <c r="I233" s="26" t="e">
        <f t="shared" si="61"/>
        <v>#DIV/0!</v>
      </c>
      <c r="K233" s="4"/>
    </row>
    <row r="234" s="4" customFormat="1" ht="24.95" customHeight="1" spans="1:9">
      <c r="A234" s="29">
        <v>2013902</v>
      </c>
      <c r="B234" s="29" t="s">
        <v>13</v>
      </c>
      <c r="C234" s="23">
        <f t="shared" si="57"/>
        <v>7</v>
      </c>
      <c r="D234" s="23" t="str">
        <f t="shared" si="58"/>
        <v>20139</v>
      </c>
      <c r="E234" s="25"/>
      <c r="F234" s="25">
        <f>ROUND(SUMIF([3]表三汇总表!$A$10:$A$611,A234,[3]表三汇总表!$D$10:$D$611),0)</f>
        <v>0</v>
      </c>
      <c r="G234" s="25">
        <f>VLOOKUP(A234,'[2]L02'!$A$6:$C$1332,3,0)</f>
        <v>5</v>
      </c>
      <c r="H234" s="26" t="e">
        <f t="shared" si="67"/>
        <v>#DIV/0!</v>
      </c>
      <c r="I234" s="26" t="e">
        <f t="shared" si="61"/>
        <v>#DIV/0!</v>
      </c>
    </row>
    <row r="235" ht="24.95" customHeight="1" spans="1:11">
      <c r="A235" s="29">
        <v>2013903</v>
      </c>
      <c r="B235" s="29" t="s">
        <v>64</v>
      </c>
      <c r="C235" s="23">
        <f t="shared" si="57"/>
        <v>7</v>
      </c>
      <c r="D235" s="23" t="str">
        <f t="shared" si="58"/>
        <v>20139</v>
      </c>
      <c r="E235" s="25"/>
      <c r="F235" s="25">
        <f>ROUND(SUMIF([3]表三汇总表!$A$10:$A$611,A235,[3]表三汇总表!$D$10:$D$611),0)</f>
        <v>0</v>
      </c>
      <c r="G235" s="25">
        <f>VLOOKUP(A235,'[2]L02'!$A$6:$C$1332,3,0)</f>
        <v>0</v>
      </c>
      <c r="H235" s="26" t="e">
        <f t="shared" si="67"/>
        <v>#DIV/0!</v>
      </c>
      <c r="I235" s="26" t="e">
        <f t="shared" si="61"/>
        <v>#DIV/0!</v>
      </c>
      <c r="K235" s="4"/>
    </row>
    <row r="236" ht="24.95" customHeight="1" spans="1:11">
      <c r="A236" s="29">
        <v>2013904</v>
      </c>
      <c r="B236" s="29" t="s">
        <v>56</v>
      </c>
      <c r="C236" s="23">
        <f t="shared" si="57"/>
        <v>7</v>
      </c>
      <c r="D236" s="23" t="str">
        <f t="shared" si="58"/>
        <v>20139</v>
      </c>
      <c r="E236" s="25"/>
      <c r="F236" s="25">
        <f>ROUND(SUMIF([3]表三汇总表!$A$10:$A$611,A236,[3]表三汇总表!$D$10:$D$611),0)</f>
        <v>0</v>
      </c>
      <c r="G236" s="25">
        <f>VLOOKUP(A236,'[2]L02'!$A$6:$C$1332,3,0)</f>
        <v>0</v>
      </c>
      <c r="H236" s="26" t="e">
        <f t="shared" si="67"/>
        <v>#DIV/0!</v>
      </c>
      <c r="I236" s="26" t="e">
        <f t="shared" si="61"/>
        <v>#DIV/0!</v>
      </c>
      <c r="K236" s="4"/>
    </row>
    <row r="237" ht="24.95" customHeight="1" spans="1:11">
      <c r="A237" s="29">
        <v>2013950</v>
      </c>
      <c r="B237" s="29" t="s">
        <v>33</v>
      </c>
      <c r="C237" s="23">
        <f t="shared" si="57"/>
        <v>7</v>
      </c>
      <c r="D237" s="23" t="str">
        <f t="shared" si="58"/>
        <v>20139</v>
      </c>
      <c r="E237" s="25"/>
      <c r="F237" s="25">
        <f>ROUND(SUMIF([3]表三汇总表!$A$10:$A$611,A237,[3]表三汇总表!$D$10:$D$611),0)</f>
        <v>0</v>
      </c>
      <c r="G237" s="25">
        <f>VLOOKUP(A237,'[2]L02'!$A$6:$C$1332,3,0)</f>
        <v>0</v>
      </c>
      <c r="H237" s="26" t="e">
        <f t="shared" si="67"/>
        <v>#DIV/0!</v>
      </c>
      <c r="I237" s="26" t="e">
        <f t="shared" si="61"/>
        <v>#DIV/0!</v>
      </c>
      <c r="K237" s="4"/>
    </row>
    <row r="238" ht="24.95" customHeight="1" spans="1:11">
      <c r="A238" s="29">
        <v>2013999</v>
      </c>
      <c r="B238" s="29" t="s">
        <v>573</v>
      </c>
      <c r="C238" s="23">
        <f t="shared" si="57"/>
        <v>7</v>
      </c>
      <c r="D238" s="23" t="str">
        <f t="shared" si="58"/>
        <v>20139</v>
      </c>
      <c r="E238" s="25"/>
      <c r="F238" s="25">
        <f>ROUND(SUMIF([3]表三汇总表!$A$10:$A$611,A238,[3]表三汇总表!$D$10:$D$611),0)</f>
        <v>0</v>
      </c>
      <c r="G238" s="25">
        <f>VLOOKUP(A238,'[2]L02'!$A$6:$C$1332,3,0)</f>
        <v>0</v>
      </c>
      <c r="H238" s="26" t="e">
        <f t="shared" si="67"/>
        <v>#DIV/0!</v>
      </c>
      <c r="I238" s="26" t="e">
        <f t="shared" si="61"/>
        <v>#DIV/0!</v>
      </c>
      <c r="K238" s="4"/>
    </row>
    <row r="239" ht="24.95" customHeight="1" spans="1:11">
      <c r="A239" s="29">
        <v>20140</v>
      </c>
      <c r="B239" s="31" t="s">
        <v>75</v>
      </c>
      <c r="C239" s="23">
        <f t="shared" si="57"/>
        <v>5</v>
      </c>
      <c r="D239" s="23" t="str">
        <f t="shared" si="58"/>
        <v/>
      </c>
      <c r="E239" s="25"/>
      <c r="F239" s="25">
        <f t="shared" ref="E239:G239" si="68">SUM(F240:F244)</f>
        <v>0</v>
      </c>
      <c r="G239" s="25">
        <f t="shared" si="68"/>
        <v>354</v>
      </c>
      <c r="H239" s="20" t="e">
        <f t="shared" si="67"/>
        <v>#DIV/0!</v>
      </c>
      <c r="I239" s="20" t="e">
        <f t="shared" si="61"/>
        <v>#DIV/0!</v>
      </c>
      <c r="K239" s="4"/>
    </row>
    <row r="240" ht="24.95" customHeight="1" spans="1:11">
      <c r="A240" s="29">
        <v>2014001</v>
      </c>
      <c r="B240" s="29" t="s">
        <v>12</v>
      </c>
      <c r="C240" s="23">
        <f t="shared" si="57"/>
        <v>7</v>
      </c>
      <c r="D240" s="23" t="str">
        <f t="shared" si="58"/>
        <v>20140</v>
      </c>
      <c r="E240" s="25"/>
      <c r="F240" s="25">
        <f>ROUND(SUMIF([3]表三汇总表!$A$10:$A$611,A240,[3]表三汇总表!$D$10:$D$611),0)</f>
        <v>0</v>
      </c>
      <c r="G240" s="25">
        <f>VLOOKUP(A240,'[2]L02'!$A$6:$C$1332,3,0)</f>
        <v>148</v>
      </c>
      <c r="H240" s="26" t="e">
        <f t="shared" ref="H239:H245" si="69">G240/F240*100</f>
        <v>#DIV/0!</v>
      </c>
      <c r="I240" s="26" t="e">
        <f t="shared" si="61"/>
        <v>#DIV/0!</v>
      </c>
      <c r="K240" s="4"/>
    </row>
    <row r="241" s="4" customFormat="1" ht="24.95" customHeight="1" spans="1:9">
      <c r="A241" s="29">
        <v>2014002</v>
      </c>
      <c r="B241" s="29" t="s">
        <v>13</v>
      </c>
      <c r="C241" s="23">
        <f t="shared" si="57"/>
        <v>7</v>
      </c>
      <c r="D241" s="23" t="str">
        <f t="shared" si="58"/>
        <v>20140</v>
      </c>
      <c r="E241" s="25"/>
      <c r="F241" s="25">
        <f>ROUND(SUMIF([3]表三汇总表!$A$10:$A$611,A241,[3]表三汇总表!$D$10:$D$611),0)</f>
        <v>0</v>
      </c>
      <c r="G241" s="25">
        <f>VLOOKUP(A241,'[2]L02'!$A$6:$C$1332,3,0)</f>
        <v>91</v>
      </c>
      <c r="H241" s="26" t="e">
        <f t="shared" si="69"/>
        <v>#DIV/0!</v>
      </c>
      <c r="I241" s="26" t="e">
        <f t="shared" si="61"/>
        <v>#DIV/0!</v>
      </c>
    </row>
    <row r="242" ht="24.95" customHeight="1" spans="1:11">
      <c r="A242" s="29">
        <v>2014003</v>
      </c>
      <c r="B242" s="29" t="s">
        <v>64</v>
      </c>
      <c r="C242" s="23">
        <f t="shared" si="57"/>
        <v>7</v>
      </c>
      <c r="D242" s="23" t="str">
        <f t="shared" si="58"/>
        <v>20140</v>
      </c>
      <c r="E242" s="25"/>
      <c r="F242" s="25">
        <f>ROUND(SUMIF([3]表三汇总表!$A$10:$A$611,A242,[3]表三汇总表!$D$10:$D$611),0)</f>
        <v>0</v>
      </c>
      <c r="G242" s="25">
        <f>VLOOKUP(A242,'[2]L02'!$A$6:$C$1332,3,0)</f>
        <v>9</v>
      </c>
      <c r="H242" s="26" t="e">
        <f t="shared" si="69"/>
        <v>#DIV/0!</v>
      </c>
      <c r="I242" s="26" t="e">
        <f t="shared" si="61"/>
        <v>#DIV/0!</v>
      </c>
      <c r="K242" s="4"/>
    </row>
    <row r="243" s="4" customFormat="1" ht="24.95" customHeight="1" spans="1:9">
      <c r="A243" s="29">
        <v>2014004</v>
      </c>
      <c r="B243" s="29" t="s">
        <v>76</v>
      </c>
      <c r="C243" s="23">
        <f t="shared" si="57"/>
        <v>7</v>
      </c>
      <c r="D243" s="23" t="str">
        <f t="shared" si="58"/>
        <v>20140</v>
      </c>
      <c r="E243" s="25"/>
      <c r="F243" s="25">
        <f>ROUND(SUMIF([3]表三汇总表!$A$10:$A$611,A243,[3]表三汇总表!$D$10:$D$611),0)</f>
        <v>0</v>
      </c>
      <c r="G243" s="25">
        <f>VLOOKUP(A243,'[2]L02'!$A$6:$C$1332,3,0)</f>
        <v>47</v>
      </c>
      <c r="H243" s="26" t="e">
        <f t="shared" si="69"/>
        <v>#DIV/0!</v>
      </c>
      <c r="I243" s="26" t="e">
        <f t="shared" si="61"/>
        <v>#DIV/0!</v>
      </c>
    </row>
    <row r="244" s="4" customFormat="1" ht="24.95" customHeight="1" spans="1:9">
      <c r="A244" s="29">
        <v>2014099</v>
      </c>
      <c r="B244" s="29" t="s">
        <v>77</v>
      </c>
      <c r="C244" s="23">
        <f t="shared" si="57"/>
        <v>7</v>
      </c>
      <c r="D244" s="23" t="str">
        <f t="shared" si="58"/>
        <v>20140</v>
      </c>
      <c r="E244" s="25"/>
      <c r="F244" s="25">
        <f>ROUND(SUMIF([3]表三汇总表!$A$10:$A$611,A244,[3]表三汇总表!$D$10:$D$611),0)</f>
        <v>0</v>
      </c>
      <c r="G244" s="25">
        <f>VLOOKUP(A244,'[2]L02'!$A$6:$C$1332,3,0)</f>
        <v>59</v>
      </c>
      <c r="H244" s="26" t="e">
        <f t="shared" si="69"/>
        <v>#DIV/0!</v>
      </c>
      <c r="I244" s="26" t="e">
        <f t="shared" si="61"/>
        <v>#DIV/0!</v>
      </c>
    </row>
    <row r="245" s="4" customFormat="1" ht="24.95" customHeight="1" spans="1:9">
      <c r="A245" s="21">
        <v>20199</v>
      </c>
      <c r="B245" s="22" t="s">
        <v>78</v>
      </c>
      <c r="C245" s="23">
        <f t="shared" si="57"/>
        <v>5</v>
      </c>
      <c r="D245" s="23" t="str">
        <f t="shared" si="58"/>
        <v/>
      </c>
      <c r="E245" s="24">
        <f t="shared" ref="E245:G245" si="70">SUM(E246:E247)</f>
        <v>13</v>
      </c>
      <c r="F245" s="24">
        <f t="shared" si="70"/>
        <v>0</v>
      </c>
      <c r="G245" s="24">
        <f t="shared" si="70"/>
        <v>0</v>
      </c>
      <c r="H245" s="20" t="e">
        <f t="shared" si="69"/>
        <v>#DIV/0!</v>
      </c>
      <c r="I245" s="20">
        <f t="shared" si="61"/>
        <v>-100</v>
      </c>
    </row>
    <row r="246" s="4" customFormat="1" ht="24.95" customHeight="1" spans="1:9">
      <c r="A246" s="21">
        <v>2019901</v>
      </c>
      <c r="B246" s="21" t="s">
        <v>574</v>
      </c>
      <c r="C246" s="23">
        <f t="shared" si="57"/>
        <v>7</v>
      </c>
      <c r="D246" s="23" t="str">
        <f t="shared" si="58"/>
        <v>20199</v>
      </c>
      <c r="E246" s="25">
        <f>VLOOKUP(A246,'[1]L02'!$A$6:$D$1317,4,0)</f>
        <v>0</v>
      </c>
      <c r="F246" s="25">
        <f>ROUND(SUMIF([3]表三汇总表!$A$10:$A$611,A246,[3]表三汇总表!$D$10:$D$611),0)</f>
        <v>0</v>
      </c>
      <c r="G246" s="25">
        <f>VLOOKUP(A246,'[2]L02'!$A$6:$C$1332,3,0)</f>
        <v>0</v>
      </c>
      <c r="H246" s="26" t="e">
        <f t="shared" ref="H246:H256" si="71">G246/F246*100</f>
        <v>#DIV/0!</v>
      </c>
      <c r="I246" s="26" t="e">
        <f t="shared" si="61"/>
        <v>#DIV/0!</v>
      </c>
    </row>
    <row r="247" ht="24.95" customHeight="1" spans="1:11">
      <c r="A247" s="21">
        <v>2019999</v>
      </c>
      <c r="B247" s="21" t="s">
        <v>79</v>
      </c>
      <c r="C247" s="23">
        <f t="shared" si="57"/>
        <v>7</v>
      </c>
      <c r="D247" s="23" t="str">
        <f t="shared" si="58"/>
        <v>20199</v>
      </c>
      <c r="E247" s="25">
        <f>VLOOKUP(A247,'[1]L02'!$A$6:$D$1317,4,0)</f>
        <v>13</v>
      </c>
      <c r="F247" s="25">
        <f>ROUND(SUMIF([3]表三汇总表!$A$10:$A$611,A247,[3]表三汇总表!$D$10:$D$611),0)</f>
        <v>0</v>
      </c>
      <c r="G247" s="25">
        <f>VLOOKUP(A247,'[2]L02'!$A$6:$C$1332,3,0)</f>
        <v>0</v>
      </c>
      <c r="H247" s="26" t="e">
        <f t="shared" si="71"/>
        <v>#DIV/0!</v>
      </c>
      <c r="I247" s="26">
        <f t="shared" si="61"/>
        <v>-100</v>
      </c>
      <c r="K247" s="4"/>
    </row>
    <row r="248" ht="24.95" customHeight="1" spans="1:9">
      <c r="A248" s="21">
        <v>202</v>
      </c>
      <c r="B248" s="22" t="s">
        <v>575</v>
      </c>
      <c r="C248" s="23">
        <f t="shared" si="57"/>
        <v>3</v>
      </c>
      <c r="D248" s="23"/>
      <c r="E248" s="25">
        <f t="shared" ref="E248:G248" si="72">SUM(E249,E256,E259,E262,E268,E273,E275,E280,E286)</f>
        <v>0</v>
      </c>
      <c r="F248" s="25">
        <f t="shared" si="72"/>
        <v>0</v>
      </c>
      <c r="G248" s="25">
        <f t="shared" si="72"/>
        <v>0</v>
      </c>
      <c r="H248" s="20" t="e">
        <f t="shared" si="71"/>
        <v>#DIV/0!</v>
      </c>
      <c r="I248" s="20" t="e">
        <f t="shared" si="61"/>
        <v>#DIV/0!</v>
      </c>
    </row>
    <row r="249" ht="24.95" customHeight="1" spans="1:11">
      <c r="A249" s="21">
        <v>20201</v>
      </c>
      <c r="B249" s="22" t="s">
        <v>576</v>
      </c>
      <c r="C249" s="23">
        <f t="shared" si="57"/>
        <v>5</v>
      </c>
      <c r="D249" s="23" t="str">
        <f t="shared" ref="D249:D287" si="73">IF(C249=5,"",MID(A249,1,5))</f>
        <v/>
      </c>
      <c r="E249" s="25">
        <f t="shared" ref="E249:G249" si="74">SUM(E250:E255)</f>
        <v>0</v>
      </c>
      <c r="F249" s="25">
        <f t="shared" si="74"/>
        <v>0</v>
      </c>
      <c r="G249" s="25">
        <f t="shared" si="74"/>
        <v>0</v>
      </c>
      <c r="H249" s="20" t="e">
        <f t="shared" si="71"/>
        <v>#DIV/0!</v>
      </c>
      <c r="I249" s="20" t="e">
        <f t="shared" si="61"/>
        <v>#DIV/0!</v>
      </c>
      <c r="K249" s="4"/>
    </row>
    <row r="250" ht="24.95" customHeight="1" spans="1:11">
      <c r="A250" s="21">
        <v>2020101</v>
      </c>
      <c r="B250" s="21" t="s">
        <v>12</v>
      </c>
      <c r="C250" s="23">
        <f t="shared" si="57"/>
        <v>7</v>
      </c>
      <c r="D250" s="23" t="str">
        <f t="shared" si="73"/>
        <v>20201</v>
      </c>
      <c r="E250" s="25">
        <f>VLOOKUP(A250,'[1]L02'!$A$6:$D$1317,4,0)</f>
        <v>0</v>
      </c>
      <c r="F250" s="25">
        <f>ROUND(SUMIF([3]表三汇总表!$A$10:$A$611,A250,[3]表三汇总表!$D$10:$D$611),0)</f>
        <v>0</v>
      </c>
      <c r="G250" s="25">
        <f>VLOOKUP(A250,'[2]L02'!$A$6:$C$1332,3,0)</f>
        <v>0</v>
      </c>
      <c r="H250" s="26" t="e">
        <f t="shared" si="71"/>
        <v>#DIV/0!</v>
      </c>
      <c r="I250" s="26" t="e">
        <f t="shared" si="61"/>
        <v>#DIV/0!</v>
      </c>
      <c r="K250" s="4"/>
    </row>
    <row r="251" ht="24.95" customHeight="1" spans="1:11">
      <c r="A251" s="21">
        <v>2020102</v>
      </c>
      <c r="B251" s="21" t="s">
        <v>13</v>
      </c>
      <c r="C251" s="23">
        <f t="shared" si="57"/>
        <v>7</v>
      </c>
      <c r="D251" s="23" t="str">
        <f t="shared" si="73"/>
        <v>20201</v>
      </c>
      <c r="E251" s="25">
        <f>VLOOKUP(A251,'[1]L02'!$A$6:$D$1317,4,0)</f>
        <v>0</v>
      </c>
      <c r="F251" s="25">
        <f>ROUND(SUMIF([3]表三汇总表!$A$10:$A$611,A251,[3]表三汇总表!$D$10:$D$611),0)</f>
        <v>0</v>
      </c>
      <c r="G251" s="25">
        <f>VLOOKUP(A251,'[2]L02'!$A$6:$C$1332,3,0)</f>
        <v>0</v>
      </c>
      <c r="H251" s="26" t="e">
        <f t="shared" si="71"/>
        <v>#DIV/0!</v>
      </c>
      <c r="I251" s="26" t="e">
        <f t="shared" si="61"/>
        <v>#DIV/0!</v>
      </c>
      <c r="K251" s="4"/>
    </row>
    <row r="252" s="4" customFormat="1" ht="24.95" customHeight="1" spans="1:9">
      <c r="A252" s="21">
        <v>2020103</v>
      </c>
      <c r="B252" s="21" t="s">
        <v>64</v>
      </c>
      <c r="C252" s="23">
        <f t="shared" si="57"/>
        <v>7</v>
      </c>
      <c r="D252" s="23" t="str">
        <f t="shared" si="73"/>
        <v>20201</v>
      </c>
      <c r="E252" s="25">
        <f>VLOOKUP(A252,'[1]L02'!$A$6:$D$1317,4,0)</f>
        <v>0</v>
      </c>
      <c r="F252" s="25">
        <f>ROUND(SUMIF([3]表三汇总表!$A$10:$A$611,A252,[3]表三汇总表!$D$10:$D$611),0)</f>
        <v>0</v>
      </c>
      <c r="G252" s="25">
        <f>VLOOKUP(A252,'[2]L02'!$A$6:$C$1332,3,0)</f>
        <v>0</v>
      </c>
      <c r="H252" s="26" t="e">
        <f t="shared" si="71"/>
        <v>#DIV/0!</v>
      </c>
      <c r="I252" s="26" t="e">
        <f t="shared" si="61"/>
        <v>#DIV/0!</v>
      </c>
    </row>
    <row r="253" ht="24.95" customHeight="1" spans="1:11">
      <c r="A253" s="21">
        <v>2020104</v>
      </c>
      <c r="B253" s="21" t="s">
        <v>56</v>
      </c>
      <c r="C253" s="23">
        <f t="shared" si="57"/>
        <v>7</v>
      </c>
      <c r="D253" s="23" t="str">
        <f t="shared" si="73"/>
        <v>20201</v>
      </c>
      <c r="E253" s="25">
        <f>VLOOKUP(A253,'[1]L02'!$A$6:$D$1317,4,0)</f>
        <v>0</v>
      </c>
      <c r="F253" s="25">
        <f>ROUND(SUMIF([3]表三汇总表!$A$10:$A$611,A253,[3]表三汇总表!$D$10:$D$611),0)</f>
        <v>0</v>
      </c>
      <c r="G253" s="25">
        <f>VLOOKUP(A253,'[2]L02'!$A$6:$C$1332,3,0)</f>
        <v>0</v>
      </c>
      <c r="H253" s="26" t="e">
        <f t="shared" si="71"/>
        <v>#DIV/0!</v>
      </c>
      <c r="I253" s="26" t="e">
        <f t="shared" si="61"/>
        <v>#DIV/0!</v>
      </c>
      <c r="K253" s="4"/>
    </row>
    <row r="254" ht="24.95" customHeight="1" spans="1:11">
      <c r="A254" s="21">
        <v>2020150</v>
      </c>
      <c r="B254" s="21" t="s">
        <v>33</v>
      </c>
      <c r="C254" s="23">
        <f t="shared" si="57"/>
        <v>7</v>
      </c>
      <c r="D254" s="23" t="str">
        <f t="shared" si="73"/>
        <v>20201</v>
      </c>
      <c r="E254" s="25">
        <f>VLOOKUP(A254,'[1]L02'!$A$6:$D$1317,4,0)</f>
        <v>0</v>
      </c>
      <c r="F254" s="25">
        <f>ROUND(SUMIF([3]表三汇总表!$A$10:$A$611,A254,[3]表三汇总表!$D$10:$D$611),0)</f>
        <v>0</v>
      </c>
      <c r="G254" s="25">
        <f>VLOOKUP(A254,'[2]L02'!$A$6:$C$1332,3,0)</f>
        <v>0</v>
      </c>
      <c r="H254" s="26" t="e">
        <f t="shared" si="71"/>
        <v>#DIV/0!</v>
      </c>
      <c r="I254" s="26" t="e">
        <f t="shared" si="61"/>
        <v>#DIV/0!</v>
      </c>
      <c r="K254" s="4"/>
    </row>
    <row r="255" ht="24.95" customHeight="1" spans="1:11">
      <c r="A255" s="21">
        <v>2020199</v>
      </c>
      <c r="B255" s="21" t="s">
        <v>577</v>
      </c>
      <c r="C255" s="23">
        <f t="shared" si="57"/>
        <v>7</v>
      </c>
      <c r="D255" s="23" t="str">
        <f t="shared" si="73"/>
        <v>20201</v>
      </c>
      <c r="E255" s="25">
        <f>VLOOKUP(A255,'[1]L02'!$A$6:$D$1317,4,0)</f>
        <v>0</v>
      </c>
      <c r="F255" s="25">
        <f>ROUND(SUMIF([3]表三汇总表!$A$10:$A$611,A255,[3]表三汇总表!$D$10:$D$611),0)</f>
        <v>0</v>
      </c>
      <c r="G255" s="25">
        <f>VLOOKUP(A255,'[2]L02'!$A$6:$C$1332,3,0)</f>
        <v>0</v>
      </c>
      <c r="H255" s="26" t="e">
        <f t="shared" si="71"/>
        <v>#DIV/0!</v>
      </c>
      <c r="I255" s="26" t="e">
        <f t="shared" si="61"/>
        <v>#DIV/0!</v>
      </c>
      <c r="K255" s="4"/>
    </row>
    <row r="256" ht="24.95" customHeight="1" spans="1:11">
      <c r="A256" s="21">
        <v>20202</v>
      </c>
      <c r="B256" s="22" t="s">
        <v>578</v>
      </c>
      <c r="C256" s="23">
        <f t="shared" si="57"/>
        <v>5</v>
      </c>
      <c r="D256" s="23" t="str">
        <f t="shared" si="73"/>
        <v/>
      </c>
      <c r="E256" s="25">
        <f t="shared" ref="E256:G256" si="75">SUM(E257:E258)</f>
        <v>0</v>
      </c>
      <c r="F256" s="25">
        <f t="shared" si="75"/>
        <v>0</v>
      </c>
      <c r="G256" s="25">
        <f t="shared" si="75"/>
        <v>0</v>
      </c>
      <c r="H256" s="20" t="e">
        <f t="shared" si="71"/>
        <v>#DIV/0!</v>
      </c>
      <c r="I256" s="20" t="e">
        <f t="shared" si="61"/>
        <v>#DIV/0!</v>
      </c>
      <c r="K256" s="4"/>
    </row>
    <row r="257" ht="24.95" customHeight="1" spans="1:11">
      <c r="A257" s="21">
        <v>2020201</v>
      </c>
      <c r="B257" s="21" t="s">
        <v>579</v>
      </c>
      <c r="C257" s="23">
        <f t="shared" si="57"/>
        <v>7</v>
      </c>
      <c r="D257" s="23" t="str">
        <f t="shared" si="73"/>
        <v>20202</v>
      </c>
      <c r="E257" s="25">
        <f>VLOOKUP(A257,'[1]L02'!$A$6:$D$1317,4,0)</f>
        <v>0</v>
      </c>
      <c r="F257" s="25">
        <f>ROUND(SUMIF([3]表三汇总表!$A$10:$A$611,A257,[3]表三汇总表!$D$10:$D$611),0)</f>
        <v>0</v>
      </c>
      <c r="G257" s="25">
        <f>VLOOKUP(A257,'[2]L02'!$A$6:$C$1332,3,0)</f>
        <v>0</v>
      </c>
      <c r="H257" s="26" t="e">
        <f t="shared" ref="H257:H262" si="76">G257/F257*100</f>
        <v>#DIV/0!</v>
      </c>
      <c r="I257" s="26" t="e">
        <f t="shared" si="61"/>
        <v>#DIV/0!</v>
      </c>
      <c r="K257" s="4"/>
    </row>
    <row r="258" ht="24.95" customHeight="1" spans="1:11">
      <c r="A258" s="21">
        <v>2020202</v>
      </c>
      <c r="B258" s="21" t="s">
        <v>580</v>
      </c>
      <c r="C258" s="23">
        <f t="shared" si="57"/>
        <v>7</v>
      </c>
      <c r="D258" s="23" t="str">
        <f t="shared" si="73"/>
        <v>20202</v>
      </c>
      <c r="E258" s="25">
        <f>VLOOKUP(A258,'[1]L02'!$A$6:$D$1317,4,0)</f>
        <v>0</v>
      </c>
      <c r="F258" s="25">
        <f>ROUND(SUMIF([3]表三汇总表!$A$10:$A$611,A258,[3]表三汇总表!$D$10:$D$611),0)</f>
        <v>0</v>
      </c>
      <c r="G258" s="25">
        <f>VLOOKUP(A258,'[2]L02'!$A$6:$C$1332,3,0)</f>
        <v>0</v>
      </c>
      <c r="H258" s="26" t="e">
        <f t="shared" si="76"/>
        <v>#DIV/0!</v>
      </c>
      <c r="I258" s="26" t="e">
        <f t="shared" si="61"/>
        <v>#DIV/0!</v>
      </c>
      <c r="K258" s="4"/>
    </row>
    <row r="259" ht="24.95" customHeight="1" spans="1:11">
      <c r="A259" s="21">
        <v>20203</v>
      </c>
      <c r="B259" s="22" t="s">
        <v>581</v>
      </c>
      <c r="C259" s="23">
        <f t="shared" si="57"/>
        <v>5</v>
      </c>
      <c r="D259" s="23" t="str">
        <f t="shared" si="73"/>
        <v/>
      </c>
      <c r="E259" s="25">
        <f t="shared" ref="E259:G259" si="77">SUM(E260:E261)</f>
        <v>0</v>
      </c>
      <c r="F259" s="25">
        <f t="shared" si="77"/>
        <v>0</v>
      </c>
      <c r="G259" s="25">
        <f t="shared" si="77"/>
        <v>0</v>
      </c>
      <c r="H259" s="20" t="e">
        <f t="shared" si="76"/>
        <v>#DIV/0!</v>
      </c>
      <c r="I259" s="20" t="e">
        <f t="shared" si="61"/>
        <v>#DIV/0!</v>
      </c>
      <c r="K259" s="4"/>
    </row>
    <row r="260" ht="24.95" customHeight="1" spans="1:11">
      <c r="A260" s="21">
        <v>2020304</v>
      </c>
      <c r="B260" s="21" t="s">
        <v>582</v>
      </c>
      <c r="C260" s="23">
        <f t="shared" si="57"/>
        <v>7</v>
      </c>
      <c r="D260" s="23" t="str">
        <f t="shared" si="73"/>
        <v>20203</v>
      </c>
      <c r="E260" s="25">
        <f>VLOOKUP(A260,'[1]L02'!$A$6:$D$1317,4,0)</f>
        <v>0</v>
      </c>
      <c r="F260" s="25">
        <f>ROUND(SUMIF([3]表三汇总表!$A$10:$A$611,A260,[3]表三汇总表!$D$10:$D$611),0)</f>
        <v>0</v>
      </c>
      <c r="G260" s="25">
        <f>VLOOKUP(A260,'[2]L02'!$A$6:$C$1332,3,0)</f>
        <v>0</v>
      </c>
      <c r="H260" s="26" t="e">
        <f t="shared" si="76"/>
        <v>#DIV/0!</v>
      </c>
      <c r="I260" s="26" t="e">
        <f t="shared" si="61"/>
        <v>#DIV/0!</v>
      </c>
      <c r="K260" s="4"/>
    </row>
    <row r="261" s="4" customFormat="1" ht="24.95" customHeight="1" spans="1:9">
      <c r="A261" s="21">
        <v>2020306</v>
      </c>
      <c r="B261" s="21" t="s">
        <v>583</v>
      </c>
      <c r="C261" s="23">
        <f t="shared" si="57"/>
        <v>7</v>
      </c>
      <c r="D261" s="23" t="str">
        <f t="shared" si="73"/>
        <v>20203</v>
      </c>
      <c r="E261" s="25">
        <f>VLOOKUP(A261,'[1]L02'!$A$6:$D$1317,4,0)</f>
        <v>0</v>
      </c>
      <c r="F261" s="25">
        <f>ROUND(SUMIF([3]表三汇总表!$A$10:$A$611,A261,[3]表三汇总表!$D$10:$D$611),0)</f>
        <v>0</v>
      </c>
      <c r="G261" s="25">
        <f>VLOOKUP(A261,'[2]L02'!$A$6:$C$1332,3,0)</f>
        <v>0</v>
      </c>
      <c r="H261" s="26" t="e">
        <f t="shared" si="76"/>
        <v>#DIV/0!</v>
      </c>
      <c r="I261" s="26" t="e">
        <f t="shared" si="61"/>
        <v>#DIV/0!</v>
      </c>
    </row>
    <row r="262" ht="24.95" customHeight="1" spans="1:11">
      <c r="A262" s="21">
        <v>20204</v>
      </c>
      <c r="B262" s="22" t="s">
        <v>584</v>
      </c>
      <c r="C262" s="23">
        <f t="shared" si="57"/>
        <v>5</v>
      </c>
      <c r="D262" s="23" t="str">
        <f t="shared" si="73"/>
        <v/>
      </c>
      <c r="E262" s="25">
        <f t="shared" ref="E262:G262" si="78">SUM(E263:E267)</f>
        <v>0</v>
      </c>
      <c r="F262" s="25">
        <f t="shared" si="78"/>
        <v>0</v>
      </c>
      <c r="G262" s="25">
        <f t="shared" si="78"/>
        <v>0</v>
      </c>
      <c r="H262" s="20" t="e">
        <f t="shared" si="76"/>
        <v>#DIV/0!</v>
      </c>
      <c r="I262" s="20" t="e">
        <f t="shared" si="61"/>
        <v>#DIV/0!</v>
      </c>
      <c r="K262" s="4"/>
    </row>
    <row r="263" ht="24.95" customHeight="1" spans="1:11">
      <c r="A263" s="21">
        <v>2020401</v>
      </c>
      <c r="B263" s="21" t="s">
        <v>585</v>
      </c>
      <c r="C263" s="23">
        <f t="shared" si="57"/>
        <v>7</v>
      </c>
      <c r="D263" s="23" t="str">
        <f t="shared" si="73"/>
        <v>20204</v>
      </c>
      <c r="E263" s="25">
        <f>VLOOKUP(A263,'[1]L02'!$A$6:$D$1317,4,0)</f>
        <v>0</v>
      </c>
      <c r="F263" s="25">
        <f>ROUND(SUMIF([3]表三汇总表!$A$10:$A$611,A263,[3]表三汇总表!$D$10:$D$611),0)</f>
        <v>0</v>
      </c>
      <c r="G263" s="25">
        <f>VLOOKUP(A263,'[2]L02'!$A$6:$C$1332,3,0)</f>
        <v>0</v>
      </c>
      <c r="H263" s="26" t="e">
        <f t="shared" ref="H262:H268" si="79">G263/F263*100</f>
        <v>#DIV/0!</v>
      </c>
      <c r="I263" s="26" t="e">
        <f t="shared" si="61"/>
        <v>#DIV/0!</v>
      </c>
      <c r="K263" s="4"/>
    </row>
    <row r="264" ht="24.95" customHeight="1" spans="1:11">
      <c r="A264" s="21">
        <v>2020402</v>
      </c>
      <c r="B264" s="21" t="s">
        <v>586</v>
      </c>
      <c r="C264" s="23">
        <f t="shared" ref="C264:C327" si="80">LEN(A264)</f>
        <v>7</v>
      </c>
      <c r="D264" s="23" t="str">
        <f t="shared" si="73"/>
        <v>20204</v>
      </c>
      <c r="E264" s="25">
        <f>VLOOKUP(A264,'[1]L02'!$A$6:$D$1317,4,0)</f>
        <v>0</v>
      </c>
      <c r="F264" s="25">
        <f>ROUND(SUMIF([3]表三汇总表!$A$10:$A$611,A264,[3]表三汇总表!$D$10:$D$611),0)</f>
        <v>0</v>
      </c>
      <c r="G264" s="25">
        <f>VLOOKUP(A264,'[2]L02'!$A$6:$C$1332,3,0)</f>
        <v>0</v>
      </c>
      <c r="H264" s="26" t="e">
        <f t="shared" si="79"/>
        <v>#DIV/0!</v>
      </c>
      <c r="I264" s="26" t="e">
        <f t="shared" si="61"/>
        <v>#DIV/0!</v>
      </c>
      <c r="K264" s="4"/>
    </row>
    <row r="265" s="4" customFormat="1" ht="24.95" customHeight="1" spans="1:9">
      <c r="A265" s="21">
        <v>2020403</v>
      </c>
      <c r="B265" s="21" t="s">
        <v>587</v>
      </c>
      <c r="C265" s="23">
        <f t="shared" si="80"/>
        <v>7</v>
      </c>
      <c r="D265" s="23" t="str">
        <f t="shared" si="73"/>
        <v>20204</v>
      </c>
      <c r="E265" s="25">
        <f>VLOOKUP(A265,'[1]L02'!$A$6:$D$1317,4,0)</f>
        <v>0</v>
      </c>
      <c r="F265" s="25">
        <f>ROUND(SUMIF([3]表三汇总表!$A$10:$A$611,A265,[3]表三汇总表!$D$10:$D$611),0)</f>
        <v>0</v>
      </c>
      <c r="G265" s="25">
        <f>VLOOKUP(A265,'[2]L02'!$A$6:$C$1332,3,0)</f>
        <v>0</v>
      </c>
      <c r="H265" s="26" t="e">
        <f t="shared" si="79"/>
        <v>#DIV/0!</v>
      </c>
      <c r="I265" s="26" t="e">
        <f t="shared" si="61"/>
        <v>#DIV/0!</v>
      </c>
    </row>
    <row r="266" ht="24.95" customHeight="1" spans="1:11">
      <c r="A266" s="21">
        <v>2020404</v>
      </c>
      <c r="B266" s="21" t="s">
        <v>588</v>
      </c>
      <c r="C266" s="23">
        <f t="shared" si="80"/>
        <v>7</v>
      </c>
      <c r="D266" s="23" t="str">
        <f t="shared" si="73"/>
        <v>20204</v>
      </c>
      <c r="E266" s="25">
        <f>VLOOKUP(A266,'[1]L02'!$A$6:$D$1317,4,0)</f>
        <v>0</v>
      </c>
      <c r="F266" s="25">
        <f>ROUND(SUMIF([3]表三汇总表!$A$10:$A$611,A266,[3]表三汇总表!$D$10:$D$611),0)</f>
        <v>0</v>
      </c>
      <c r="G266" s="25">
        <f>VLOOKUP(A266,'[2]L02'!$A$6:$C$1332,3,0)</f>
        <v>0</v>
      </c>
      <c r="H266" s="26" t="e">
        <f t="shared" si="79"/>
        <v>#DIV/0!</v>
      </c>
      <c r="I266" s="26" t="e">
        <f t="shared" si="61"/>
        <v>#DIV/0!</v>
      </c>
      <c r="K266" s="4"/>
    </row>
    <row r="267" ht="24.95" customHeight="1" spans="1:11">
      <c r="A267" s="21">
        <v>2020499</v>
      </c>
      <c r="B267" s="21" t="s">
        <v>589</v>
      </c>
      <c r="C267" s="23">
        <f t="shared" si="80"/>
        <v>7</v>
      </c>
      <c r="D267" s="23" t="str">
        <f t="shared" si="73"/>
        <v>20204</v>
      </c>
      <c r="E267" s="25">
        <f>VLOOKUP(A267,'[1]L02'!$A$6:$D$1317,4,0)</f>
        <v>0</v>
      </c>
      <c r="F267" s="25">
        <f>ROUND(SUMIF([3]表三汇总表!$A$10:$A$611,A267,[3]表三汇总表!$D$10:$D$611),0)</f>
        <v>0</v>
      </c>
      <c r="G267" s="25">
        <f>VLOOKUP(A267,'[2]L02'!$A$6:$C$1332,3,0)</f>
        <v>0</v>
      </c>
      <c r="H267" s="26" t="e">
        <f t="shared" si="79"/>
        <v>#DIV/0!</v>
      </c>
      <c r="I267" s="26" t="e">
        <f t="shared" si="61"/>
        <v>#DIV/0!</v>
      </c>
      <c r="K267" s="4"/>
    </row>
    <row r="268" ht="24.95" customHeight="1" spans="1:11">
      <c r="A268" s="21">
        <v>20205</v>
      </c>
      <c r="B268" s="22" t="s">
        <v>590</v>
      </c>
      <c r="C268" s="23">
        <f t="shared" si="80"/>
        <v>5</v>
      </c>
      <c r="D268" s="23" t="str">
        <f t="shared" si="73"/>
        <v/>
      </c>
      <c r="E268" s="25">
        <f t="shared" ref="E268:G268" si="81">SUM(E269:E272)</f>
        <v>0</v>
      </c>
      <c r="F268" s="25">
        <f t="shared" si="81"/>
        <v>0</v>
      </c>
      <c r="G268" s="25">
        <f t="shared" si="81"/>
        <v>0</v>
      </c>
      <c r="H268" s="20" t="e">
        <f t="shared" si="79"/>
        <v>#DIV/0!</v>
      </c>
      <c r="I268" s="20" t="e">
        <f t="shared" si="61"/>
        <v>#DIV/0!</v>
      </c>
      <c r="K268" s="4"/>
    </row>
    <row r="269" ht="24.95" customHeight="1" spans="1:11">
      <c r="A269" s="21">
        <v>2020503</v>
      </c>
      <c r="B269" s="21" t="s">
        <v>591</v>
      </c>
      <c r="C269" s="23">
        <f t="shared" si="80"/>
        <v>7</v>
      </c>
      <c r="D269" s="23" t="str">
        <f t="shared" si="73"/>
        <v>20205</v>
      </c>
      <c r="E269" s="25">
        <f>VLOOKUP(A269,'[1]L02'!$A$6:$D$1317,4,0)</f>
        <v>0</v>
      </c>
      <c r="F269" s="25">
        <f>ROUND(SUMIF([3]表三汇总表!$A$10:$A$611,A269,[3]表三汇总表!$D$10:$D$611),0)</f>
        <v>0</v>
      </c>
      <c r="G269" s="25">
        <f>VLOOKUP(A269,'[2]L02'!$A$6:$C$1332,3,0)</f>
        <v>0</v>
      </c>
      <c r="H269" s="26" t="e">
        <f t="shared" ref="H269:H273" si="82">G269/F269*100</f>
        <v>#DIV/0!</v>
      </c>
      <c r="I269" s="26" t="e">
        <f t="shared" ref="I263:I329" si="83">(G269-E269)/E269*100</f>
        <v>#DIV/0!</v>
      </c>
      <c r="K269" s="4"/>
    </row>
    <row r="270" ht="24.95" customHeight="1" spans="1:11">
      <c r="A270" s="21">
        <v>2020504</v>
      </c>
      <c r="B270" s="21" t="s">
        <v>592</v>
      </c>
      <c r="C270" s="23">
        <f t="shared" si="80"/>
        <v>7</v>
      </c>
      <c r="D270" s="23" t="str">
        <f t="shared" si="73"/>
        <v>20205</v>
      </c>
      <c r="E270" s="25">
        <f>VLOOKUP(A270,'[1]L02'!$A$6:$D$1317,4,0)</f>
        <v>0</v>
      </c>
      <c r="F270" s="25">
        <f>ROUND(SUMIF([3]表三汇总表!$A$10:$A$611,A270,[3]表三汇总表!$D$10:$D$611),0)</f>
        <v>0</v>
      </c>
      <c r="G270" s="25">
        <f>VLOOKUP(A270,'[2]L02'!$A$6:$C$1332,3,0)</f>
        <v>0</v>
      </c>
      <c r="H270" s="26" t="e">
        <f t="shared" si="82"/>
        <v>#DIV/0!</v>
      </c>
      <c r="I270" s="26" t="e">
        <f t="shared" si="83"/>
        <v>#DIV/0!</v>
      </c>
      <c r="K270" s="4"/>
    </row>
    <row r="271" ht="24.95" customHeight="1" spans="1:11">
      <c r="A271" s="21">
        <v>2020505</v>
      </c>
      <c r="B271" s="21" t="s">
        <v>593</v>
      </c>
      <c r="C271" s="23">
        <f t="shared" si="80"/>
        <v>7</v>
      </c>
      <c r="D271" s="23" t="str">
        <f t="shared" si="73"/>
        <v>20205</v>
      </c>
      <c r="E271" s="25">
        <f>VLOOKUP(A271,'[1]L02'!$A$6:$D$1317,4,0)</f>
        <v>0</v>
      </c>
      <c r="F271" s="25">
        <f>ROUND(SUMIF([3]表三汇总表!$A$10:$A$611,A271,[3]表三汇总表!$D$10:$D$611),0)</f>
        <v>0</v>
      </c>
      <c r="G271" s="25">
        <f>VLOOKUP(A271,'[2]L02'!$A$6:$C$1332,3,0)</f>
        <v>0</v>
      </c>
      <c r="H271" s="26" t="e">
        <f t="shared" si="82"/>
        <v>#DIV/0!</v>
      </c>
      <c r="I271" s="26" t="e">
        <f t="shared" si="83"/>
        <v>#DIV/0!</v>
      </c>
      <c r="K271" s="4"/>
    </row>
    <row r="272" s="4" customFormat="1" ht="24.95" customHeight="1" spans="1:9">
      <c r="A272" s="21">
        <v>2020599</v>
      </c>
      <c r="B272" s="21" t="s">
        <v>594</v>
      </c>
      <c r="C272" s="23">
        <f t="shared" si="80"/>
        <v>7</v>
      </c>
      <c r="D272" s="23" t="str">
        <f t="shared" si="73"/>
        <v>20205</v>
      </c>
      <c r="E272" s="25">
        <f>VLOOKUP(A272,'[1]L02'!$A$6:$D$1317,4,0)</f>
        <v>0</v>
      </c>
      <c r="F272" s="25">
        <f>ROUND(SUMIF([3]表三汇总表!$A$10:$A$611,A272,[3]表三汇总表!$D$10:$D$611),0)</f>
        <v>0</v>
      </c>
      <c r="G272" s="25">
        <f>VLOOKUP(A272,'[2]L02'!$A$6:$C$1332,3,0)</f>
        <v>0</v>
      </c>
      <c r="H272" s="26" t="e">
        <f t="shared" si="82"/>
        <v>#DIV/0!</v>
      </c>
      <c r="I272" s="26" t="e">
        <f t="shared" si="83"/>
        <v>#DIV/0!</v>
      </c>
    </row>
    <row r="273" ht="24.95" customHeight="1" spans="1:11">
      <c r="A273" s="21">
        <v>20206</v>
      </c>
      <c r="B273" s="22" t="s">
        <v>595</v>
      </c>
      <c r="C273" s="23">
        <f t="shared" si="80"/>
        <v>5</v>
      </c>
      <c r="D273" s="23" t="str">
        <f t="shared" si="73"/>
        <v/>
      </c>
      <c r="E273" s="25">
        <f t="shared" ref="E273:G273" si="84">E274</f>
        <v>0</v>
      </c>
      <c r="F273" s="25">
        <f t="shared" si="84"/>
        <v>0</v>
      </c>
      <c r="G273" s="25">
        <f t="shared" si="84"/>
        <v>0</v>
      </c>
      <c r="H273" s="20" t="e">
        <f t="shared" si="82"/>
        <v>#DIV/0!</v>
      </c>
      <c r="I273" s="20" t="e">
        <f t="shared" si="83"/>
        <v>#DIV/0!</v>
      </c>
      <c r="K273" s="4"/>
    </row>
    <row r="274" ht="24.95" customHeight="1" spans="1:11">
      <c r="A274" s="21">
        <v>2020601</v>
      </c>
      <c r="B274" s="21" t="s">
        <v>596</v>
      </c>
      <c r="C274" s="23">
        <f t="shared" si="80"/>
        <v>7</v>
      </c>
      <c r="D274" s="23" t="str">
        <f t="shared" si="73"/>
        <v>20206</v>
      </c>
      <c r="E274" s="25">
        <f>VLOOKUP(A274,'[1]L02'!$A$6:$D$1317,4,0)</f>
        <v>0</v>
      </c>
      <c r="F274" s="25">
        <f>ROUND(SUMIF([3]表三汇总表!$A$10:$A$611,A274,[3]表三汇总表!$D$10:$D$611),0)</f>
        <v>0</v>
      </c>
      <c r="G274" s="25">
        <f>VLOOKUP(A274,'[2]L02'!$A$6:$C$1332,3,0)</f>
        <v>0</v>
      </c>
      <c r="H274" s="26" t="e">
        <f t="shared" ref="H273:H280" si="85">G274/F274*100</f>
        <v>#DIV/0!</v>
      </c>
      <c r="I274" s="26" t="e">
        <f t="shared" si="83"/>
        <v>#DIV/0!</v>
      </c>
      <c r="K274" s="4"/>
    </row>
    <row r="275" ht="24.95" customHeight="1" spans="1:11">
      <c r="A275" s="21">
        <v>20207</v>
      </c>
      <c r="B275" s="22" t="s">
        <v>597</v>
      </c>
      <c r="C275" s="23">
        <f t="shared" si="80"/>
        <v>5</v>
      </c>
      <c r="D275" s="23" t="str">
        <f t="shared" si="73"/>
        <v/>
      </c>
      <c r="E275" s="25">
        <f t="shared" ref="E275:G275" si="86">SUM(E276:E279)</f>
        <v>0</v>
      </c>
      <c r="F275" s="25">
        <f t="shared" si="86"/>
        <v>0</v>
      </c>
      <c r="G275" s="25">
        <f t="shared" si="86"/>
        <v>0</v>
      </c>
      <c r="H275" s="20" t="e">
        <f t="shared" si="85"/>
        <v>#DIV/0!</v>
      </c>
      <c r="I275" s="20" t="e">
        <f t="shared" si="83"/>
        <v>#DIV/0!</v>
      </c>
      <c r="K275" s="4"/>
    </row>
    <row r="276" ht="24.95" customHeight="1" spans="1:11">
      <c r="A276" s="21">
        <v>2020701</v>
      </c>
      <c r="B276" s="21" t="s">
        <v>598</v>
      </c>
      <c r="C276" s="23">
        <f t="shared" si="80"/>
        <v>7</v>
      </c>
      <c r="D276" s="23" t="str">
        <f t="shared" si="73"/>
        <v>20207</v>
      </c>
      <c r="E276" s="25">
        <f>VLOOKUP(A276,'[1]L02'!$A$6:$D$1317,4,0)</f>
        <v>0</v>
      </c>
      <c r="F276" s="25">
        <f>ROUND(SUMIF([3]表三汇总表!$A$10:$A$611,A276,[3]表三汇总表!$D$10:$D$611),0)</f>
        <v>0</v>
      </c>
      <c r="G276" s="25">
        <f>VLOOKUP(A276,'[2]L02'!$A$6:$C$1332,3,0)</f>
        <v>0</v>
      </c>
      <c r="H276" s="26" t="e">
        <f t="shared" si="85"/>
        <v>#DIV/0!</v>
      </c>
      <c r="I276" s="26" t="e">
        <f t="shared" si="83"/>
        <v>#DIV/0!</v>
      </c>
      <c r="K276" s="4"/>
    </row>
    <row r="277" ht="24.95" customHeight="1" spans="1:11">
      <c r="A277" s="21">
        <v>2020702</v>
      </c>
      <c r="B277" s="21" t="s">
        <v>599</v>
      </c>
      <c r="C277" s="23">
        <f t="shared" si="80"/>
        <v>7</v>
      </c>
      <c r="D277" s="23" t="str">
        <f t="shared" si="73"/>
        <v>20207</v>
      </c>
      <c r="E277" s="25">
        <f>VLOOKUP(A277,'[1]L02'!$A$6:$D$1317,4,0)</f>
        <v>0</v>
      </c>
      <c r="F277" s="25">
        <f>ROUND(SUMIF([3]表三汇总表!$A$10:$A$611,A277,[3]表三汇总表!$D$10:$D$611),0)</f>
        <v>0</v>
      </c>
      <c r="G277" s="25">
        <f>VLOOKUP(A277,'[2]L02'!$A$6:$C$1332,3,0)</f>
        <v>0</v>
      </c>
      <c r="H277" s="26" t="e">
        <f t="shared" si="85"/>
        <v>#DIV/0!</v>
      </c>
      <c r="I277" s="26" t="e">
        <f t="shared" si="83"/>
        <v>#DIV/0!</v>
      </c>
      <c r="K277" s="4"/>
    </row>
    <row r="278" ht="24.95" customHeight="1" spans="1:11">
      <c r="A278" s="21">
        <v>2020703</v>
      </c>
      <c r="B278" s="21" t="s">
        <v>600</v>
      </c>
      <c r="C278" s="23">
        <f t="shared" si="80"/>
        <v>7</v>
      </c>
      <c r="D278" s="23" t="str">
        <f t="shared" si="73"/>
        <v>20207</v>
      </c>
      <c r="E278" s="25">
        <f>VLOOKUP(A278,'[1]L02'!$A$6:$D$1317,4,0)</f>
        <v>0</v>
      </c>
      <c r="F278" s="25">
        <f>ROUND(SUMIF([3]表三汇总表!$A$10:$A$611,A278,[3]表三汇总表!$D$10:$D$611),0)</f>
        <v>0</v>
      </c>
      <c r="G278" s="25">
        <f>VLOOKUP(A278,'[2]L02'!$A$6:$C$1332,3,0)</f>
        <v>0</v>
      </c>
      <c r="H278" s="26" t="e">
        <f t="shared" si="85"/>
        <v>#DIV/0!</v>
      </c>
      <c r="I278" s="26" t="e">
        <f t="shared" si="83"/>
        <v>#DIV/0!</v>
      </c>
      <c r="K278" s="4"/>
    </row>
    <row r="279" s="4" customFormat="1" ht="24.95" customHeight="1" spans="1:9">
      <c r="A279" s="21">
        <v>2020799</v>
      </c>
      <c r="B279" s="21" t="s">
        <v>601</v>
      </c>
      <c r="C279" s="23">
        <f t="shared" si="80"/>
        <v>7</v>
      </c>
      <c r="D279" s="23" t="str">
        <f t="shared" si="73"/>
        <v>20207</v>
      </c>
      <c r="E279" s="25">
        <f>VLOOKUP(A279,'[1]L02'!$A$6:$D$1317,4,0)</f>
        <v>0</v>
      </c>
      <c r="F279" s="25">
        <f>ROUND(SUMIF([3]表三汇总表!$A$10:$A$611,A279,[3]表三汇总表!$D$10:$D$611),0)</f>
        <v>0</v>
      </c>
      <c r="G279" s="25">
        <f>VLOOKUP(A279,'[2]L02'!$A$6:$C$1332,3,0)</f>
        <v>0</v>
      </c>
      <c r="H279" s="26" t="e">
        <f t="shared" si="85"/>
        <v>#DIV/0!</v>
      </c>
      <c r="I279" s="26" t="e">
        <f t="shared" si="83"/>
        <v>#DIV/0!</v>
      </c>
    </row>
    <row r="280" ht="24.95" customHeight="1" spans="1:11">
      <c r="A280" s="21">
        <v>20208</v>
      </c>
      <c r="B280" s="22" t="s">
        <v>602</v>
      </c>
      <c r="C280" s="23">
        <f t="shared" si="80"/>
        <v>5</v>
      </c>
      <c r="D280" s="23" t="str">
        <f t="shared" si="73"/>
        <v/>
      </c>
      <c r="E280" s="25">
        <f t="shared" ref="E280:G280" si="87">SUM(E281:E285)</f>
        <v>0</v>
      </c>
      <c r="F280" s="25">
        <f t="shared" si="87"/>
        <v>0</v>
      </c>
      <c r="G280" s="25">
        <f t="shared" si="87"/>
        <v>0</v>
      </c>
      <c r="H280" s="20" t="e">
        <f t="shared" si="85"/>
        <v>#DIV/0!</v>
      </c>
      <c r="I280" s="20" t="e">
        <f t="shared" si="83"/>
        <v>#DIV/0!</v>
      </c>
      <c r="K280" s="4"/>
    </row>
    <row r="281" ht="24.95" customHeight="1" spans="1:11">
      <c r="A281" s="21">
        <v>2020801</v>
      </c>
      <c r="B281" s="21" t="s">
        <v>12</v>
      </c>
      <c r="C281" s="23">
        <f t="shared" si="80"/>
        <v>7</v>
      </c>
      <c r="D281" s="23" t="str">
        <f t="shared" si="73"/>
        <v>20208</v>
      </c>
      <c r="E281" s="25">
        <f>VLOOKUP(A281,'[1]L02'!$A$6:$D$1317,4,0)</f>
        <v>0</v>
      </c>
      <c r="F281" s="25">
        <f>ROUND(SUMIF([3]表三汇总表!$A$10:$A$611,A281,[3]表三汇总表!$D$10:$D$611),0)</f>
        <v>0</v>
      </c>
      <c r="G281" s="25">
        <f>VLOOKUP(A281,'[2]L02'!$A$6:$C$1332,3,0)</f>
        <v>0</v>
      </c>
      <c r="H281" s="26" t="e">
        <f t="shared" ref="H280:H288" si="88">G281/F281*100</f>
        <v>#DIV/0!</v>
      </c>
      <c r="I281" s="26" t="e">
        <f t="shared" si="83"/>
        <v>#DIV/0!</v>
      </c>
      <c r="K281" s="4"/>
    </row>
    <row r="282" s="4" customFormat="1" ht="24.95" customHeight="1" spans="1:9">
      <c r="A282" s="21">
        <v>2020802</v>
      </c>
      <c r="B282" s="21" t="s">
        <v>13</v>
      </c>
      <c r="C282" s="23">
        <f t="shared" si="80"/>
        <v>7</v>
      </c>
      <c r="D282" s="23" t="str">
        <f t="shared" si="73"/>
        <v>20208</v>
      </c>
      <c r="E282" s="25">
        <f>VLOOKUP(A282,'[1]L02'!$A$6:$D$1317,4,0)</f>
        <v>0</v>
      </c>
      <c r="F282" s="25">
        <f>ROUND(SUMIF([3]表三汇总表!$A$10:$A$611,A282,[3]表三汇总表!$D$10:$D$611),0)</f>
        <v>0</v>
      </c>
      <c r="G282" s="25">
        <f>VLOOKUP(A282,'[2]L02'!$A$6:$C$1332,3,0)</f>
        <v>0</v>
      </c>
      <c r="H282" s="26" t="e">
        <f t="shared" si="88"/>
        <v>#DIV/0!</v>
      </c>
      <c r="I282" s="26" t="e">
        <f t="shared" si="83"/>
        <v>#DIV/0!</v>
      </c>
    </row>
    <row r="283" ht="24.95" customHeight="1" spans="1:11">
      <c r="A283" s="21">
        <v>2020803</v>
      </c>
      <c r="B283" s="21" t="s">
        <v>64</v>
      </c>
      <c r="C283" s="23">
        <f t="shared" si="80"/>
        <v>7</v>
      </c>
      <c r="D283" s="23" t="str">
        <f t="shared" si="73"/>
        <v>20208</v>
      </c>
      <c r="E283" s="25">
        <f>VLOOKUP(A283,'[1]L02'!$A$6:$D$1317,4,0)</f>
        <v>0</v>
      </c>
      <c r="F283" s="25">
        <f>ROUND(SUMIF([3]表三汇总表!$A$10:$A$611,A283,[3]表三汇总表!$D$10:$D$611),0)</f>
        <v>0</v>
      </c>
      <c r="G283" s="25">
        <f>VLOOKUP(A283,'[2]L02'!$A$6:$C$1332,3,0)</f>
        <v>0</v>
      </c>
      <c r="H283" s="26" t="e">
        <f t="shared" si="88"/>
        <v>#DIV/0!</v>
      </c>
      <c r="I283" s="26" t="e">
        <f t="shared" si="83"/>
        <v>#DIV/0!</v>
      </c>
      <c r="K283" s="4"/>
    </row>
    <row r="284" ht="24.95" customHeight="1" spans="1:11">
      <c r="A284" s="21">
        <v>2020850</v>
      </c>
      <c r="B284" s="21" t="s">
        <v>33</v>
      </c>
      <c r="C284" s="23">
        <f t="shared" si="80"/>
        <v>7</v>
      </c>
      <c r="D284" s="23" t="str">
        <f t="shared" si="73"/>
        <v>20208</v>
      </c>
      <c r="E284" s="25">
        <f>VLOOKUP(A284,'[1]L02'!$A$6:$D$1317,4,0)</f>
        <v>0</v>
      </c>
      <c r="F284" s="25">
        <f>ROUND(SUMIF([3]表三汇总表!$A$10:$A$611,A284,[3]表三汇总表!$D$10:$D$611),0)</f>
        <v>0</v>
      </c>
      <c r="G284" s="25">
        <f>VLOOKUP(A284,'[2]L02'!$A$6:$C$1332,3,0)</f>
        <v>0</v>
      </c>
      <c r="H284" s="26" t="e">
        <f t="shared" si="88"/>
        <v>#DIV/0!</v>
      </c>
      <c r="I284" s="26" t="e">
        <f t="shared" si="83"/>
        <v>#DIV/0!</v>
      </c>
      <c r="K284" s="4"/>
    </row>
    <row r="285" s="4" customFormat="1" ht="24.95" customHeight="1" spans="1:9">
      <c r="A285" s="21">
        <v>2020899</v>
      </c>
      <c r="B285" s="21" t="s">
        <v>603</v>
      </c>
      <c r="C285" s="23">
        <f t="shared" si="80"/>
        <v>7</v>
      </c>
      <c r="D285" s="23" t="str">
        <f t="shared" si="73"/>
        <v>20208</v>
      </c>
      <c r="E285" s="25">
        <f>VLOOKUP(A285,'[1]L02'!$A$6:$D$1317,4,0)</f>
        <v>0</v>
      </c>
      <c r="F285" s="25">
        <f>ROUND(SUMIF([3]表三汇总表!$A$10:$A$611,A285,[3]表三汇总表!$D$10:$D$611),0)</f>
        <v>0</v>
      </c>
      <c r="G285" s="25">
        <f>VLOOKUP(A285,'[2]L02'!$A$6:$C$1332,3,0)</f>
        <v>0</v>
      </c>
      <c r="H285" s="26" t="e">
        <f t="shared" si="88"/>
        <v>#DIV/0!</v>
      </c>
      <c r="I285" s="26" t="e">
        <f t="shared" si="83"/>
        <v>#DIV/0!</v>
      </c>
    </row>
    <row r="286" ht="24.95" customHeight="1" spans="1:11">
      <c r="A286" s="21">
        <v>20299</v>
      </c>
      <c r="B286" s="22" t="s">
        <v>604</v>
      </c>
      <c r="C286" s="23">
        <f t="shared" si="80"/>
        <v>5</v>
      </c>
      <c r="D286" s="23" t="str">
        <f t="shared" si="73"/>
        <v/>
      </c>
      <c r="E286" s="25">
        <f t="shared" ref="E286:G286" si="89">E287</f>
        <v>0</v>
      </c>
      <c r="F286" s="25">
        <f t="shared" si="89"/>
        <v>0</v>
      </c>
      <c r="G286" s="25">
        <f t="shared" si="89"/>
        <v>0</v>
      </c>
      <c r="H286" s="20" t="e">
        <f t="shared" si="88"/>
        <v>#DIV/0!</v>
      </c>
      <c r="I286" s="20" t="e">
        <f t="shared" si="83"/>
        <v>#DIV/0!</v>
      </c>
      <c r="K286" s="4"/>
    </row>
    <row r="287" s="4" customFormat="1" ht="24.95" customHeight="1" spans="1:9">
      <c r="A287" s="21">
        <v>2029999</v>
      </c>
      <c r="B287" s="21" t="s">
        <v>605</v>
      </c>
      <c r="C287" s="23">
        <f t="shared" si="80"/>
        <v>7</v>
      </c>
      <c r="D287" s="23" t="str">
        <f t="shared" si="73"/>
        <v>20299</v>
      </c>
      <c r="E287" s="25">
        <f>VLOOKUP(A287,'[1]L02'!$A$6:$D$1317,4,0)</f>
        <v>0</v>
      </c>
      <c r="F287" s="25">
        <f>ROUND(SUMIF([3]表三汇总表!$A$10:$A$611,A287,[3]表三汇总表!$D$10:$D$611),0)</f>
        <v>0</v>
      </c>
      <c r="G287" s="25">
        <f>VLOOKUP(A287,'[2]L02'!$A$6:$C$1332,3,0)</f>
        <v>0</v>
      </c>
      <c r="H287" s="26" t="e">
        <f t="shared" si="88"/>
        <v>#DIV/0!</v>
      </c>
      <c r="I287" s="26" t="e">
        <f t="shared" si="83"/>
        <v>#DIV/0!</v>
      </c>
    </row>
    <row r="288" ht="24.95" customHeight="1" spans="1:9">
      <c r="A288" s="21">
        <v>203</v>
      </c>
      <c r="B288" s="22" t="s">
        <v>80</v>
      </c>
      <c r="C288" s="23">
        <f t="shared" si="80"/>
        <v>3</v>
      </c>
      <c r="D288" s="23"/>
      <c r="E288" s="25">
        <f t="shared" ref="E288:G288" si="90">SUM(E289,E293,E295,E297,E305)</f>
        <v>3584</v>
      </c>
      <c r="F288" s="25">
        <f t="shared" si="90"/>
        <v>2604</v>
      </c>
      <c r="G288" s="25">
        <f t="shared" si="90"/>
        <v>154</v>
      </c>
      <c r="H288" s="20">
        <f t="shared" si="88"/>
        <v>5.91397849462366</v>
      </c>
      <c r="I288" s="20">
        <f t="shared" si="83"/>
        <v>-95.703125</v>
      </c>
    </row>
    <row r="289" ht="24.95" customHeight="1" spans="1:11">
      <c r="A289" s="21">
        <v>20301</v>
      </c>
      <c r="B289" s="22" t="s">
        <v>606</v>
      </c>
      <c r="C289" s="23">
        <f t="shared" si="80"/>
        <v>5</v>
      </c>
      <c r="D289" s="23" t="str">
        <f t="shared" ref="D289:D306" si="91">IF(C289=5,"",MID(A289,1,5))</f>
        <v/>
      </c>
      <c r="E289" s="25">
        <f t="shared" ref="E289:G289" si="92">SUM(E290:E292)</f>
        <v>0</v>
      </c>
      <c r="F289" s="25">
        <f t="shared" si="92"/>
        <v>0</v>
      </c>
      <c r="G289" s="25">
        <f t="shared" si="92"/>
        <v>0</v>
      </c>
      <c r="H289" s="20" t="e">
        <f t="shared" ref="H289:H293" si="93">G289/F289*100</f>
        <v>#DIV/0!</v>
      </c>
      <c r="I289" s="20" t="e">
        <f t="shared" si="83"/>
        <v>#DIV/0!</v>
      </c>
      <c r="K289" s="4"/>
    </row>
    <row r="290" s="4" customFormat="1" ht="24.95" customHeight="1" spans="1:9">
      <c r="A290" s="21">
        <v>2030101</v>
      </c>
      <c r="B290" s="21" t="s">
        <v>607</v>
      </c>
      <c r="C290" s="23">
        <f t="shared" si="80"/>
        <v>7</v>
      </c>
      <c r="D290" s="23" t="str">
        <f t="shared" si="91"/>
        <v>20301</v>
      </c>
      <c r="E290" s="25">
        <f>VLOOKUP(A290,'[1]L02'!$A$6:$D$1317,4,0)</f>
        <v>0</v>
      </c>
      <c r="F290" s="25">
        <f>ROUND(SUMIF([3]表三汇总表!$A$10:$A$611,A290,[3]表三汇总表!$D$10:$D$611),0)</f>
        <v>0</v>
      </c>
      <c r="G290" s="25">
        <f>VLOOKUP(A290,'[2]L02'!$A$6:$C$1332,3,0)</f>
        <v>0</v>
      </c>
      <c r="H290" s="26" t="e">
        <f t="shared" si="93"/>
        <v>#DIV/0!</v>
      </c>
      <c r="I290" s="26" t="e">
        <f t="shared" si="83"/>
        <v>#DIV/0!</v>
      </c>
    </row>
    <row r="291" ht="24.95" customHeight="1" spans="1:11">
      <c r="A291" s="21">
        <v>2030102</v>
      </c>
      <c r="B291" s="21" t="s">
        <v>608</v>
      </c>
      <c r="C291" s="23">
        <f t="shared" si="80"/>
        <v>7</v>
      </c>
      <c r="D291" s="23" t="str">
        <f t="shared" si="91"/>
        <v>20301</v>
      </c>
      <c r="E291" s="25">
        <f>VLOOKUP(A291,'[1]L02'!$A$6:$D$1317,4,0)</f>
        <v>0</v>
      </c>
      <c r="F291" s="25">
        <f>ROUND(SUMIF([3]表三汇总表!$A$10:$A$611,A291,[3]表三汇总表!$D$10:$D$611),0)</f>
        <v>0</v>
      </c>
      <c r="G291" s="25">
        <f>VLOOKUP(A291,'[2]L02'!$A$6:$C$1332,3,0)</f>
        <v>0</v>
      </c>
      <c r="H291" s="26" t="e">
        <f t="shared" si="93"/>
        <v>#DIV/0!</v>
      </c>
      <c r="I291" s="26" t="e">
        <f t="shared" si="83"/>
        <v>#DIV/0!</v>
      </c>
      <c r="K291" s="4"/>
    </row>
    <row r="292" s="4" customFormat="1" ht="24.95" customHeight="1" spans="1:9">
      <c r="A292" s="21">
        <v>2030199</v>
      </c>
      <c r="B292" s="21" t="s">
        <v>609</v>
      </c>
      <c r="C292" s="23">
        <f t="shared" si="80"/>
        <v>7</v>
      </c>
      <c r="D292" s="23" t="str">
        <f t="shared" si="91"/>
        <v>20301</v>
      </c>
      <c r="E292" s="25">
        <f>VLOOKUP(A292,'[1]L02'!$A$6:$D$1317,4,0)</f>
        <v>0</v>
      </c>
      <c r="F292" s="25">
        <f>ROUND(SUMIF([3]表三汇总表!$A$10:$A$611,A292,[3]表三汇总表!$D$10:$D$611),0)</f>
        <v>0</v>
      </c>
      <c r="G292" s="25">
        <f>VLOOKUP(A292,'[2]L02'!$A$6:$C$1332,3,0)</f>
        <v>0</v>
      </c>
      <c r="H292" s="26" t="e">
        <f t="shared" si="93"/>
        <v>#DIV/0!</v>
      </c>
      <c r="I292" s="26" t="e">
        <f t="shared" si="83"/>
        <v>#DIV/0!</v>
      </c>
    </row>
    <row r="293" ht="24.95" customHeight="1" spans="1:11">
      <c r="A293" s="21">
        <v>20304</v>
      </c>
      <c r="B293" s="22" t="s">
        <v>610</v>
      </c>
      <c r="C293" s="23">
        <f t="shared" si="80"/>
        <v>5</v>
      </c>
      <c r="D293" s="23" t="str">
        <f t="shared" si="91"/>
        <v/>
      </c>
      <c r="E293" s="25">
        <f t="shared" ref="E293:G293" si="94">E294</f>
        <v>0</v>
      </c>
      <c r="F293" s="25">
        <f t="shared" si="94"/>
        <v>0</v>
      </c>
      <c r="G293" s="25">
        <f t="shared" si="94"/>
        <v>0</v>
      </c>
      <c r="H293" s="20" t="e">
        <f t="shared" si="93"/>
        <v>#DIV/0!</v>
      </c>
      <c r="I293" s="20" t="e">
        <f t="shared" si="83"/>
        <v>#DIV/0!</v>
      </c>
      <c r="K293" s="4"/>
    </row>
    <row r="294" ht="24.95" customHeight="1" spans="1:11">
      <c r="A294" s="21">
        <v>2030401</v>
      </c>
      <c r="B294" s="21" t="s">
        <v>611</v>
      </c>
      <c r="C294" s="23">
        <f t="shared" si="80"/>
        <v>7</v>
      </c>
      <c r="D294" s="23" t="str">
        <f t="shared" si="91"/>
        <v>20304</v>
      </c>
      <c r="E294" s="25">
        <f>VLOOKUP(A294,'[1]L02'!$A$6:$D$1317,4,0)</f>
        <v>0</v>
      </c>
      <c r="F294" s="25">
        <f>ROUND(SUMIF([3]表三汇总表!$A$10:$A$611,A294,[3]表三汇总表!$D$10:$D$611),0)</f>
        <v>0</v>
      </c>
      <c r="G294" s="25">
        <f>VLOOKUP(A294,'[2]L02'!$A$6:$C$1332,3,0)</f>
        <v>0</v>
      </c>
      <c r="H294" s="26" t="e">
        <f t="shared" ref="H294:H297" si="95">G294/F294*100</f>
        <v>#DIV/0!</v>
      </c>
      <c r="I294" s="26" t="e">
        <f t="shared" si="83"/>
        <v>#DIV/0!</v>
      </c>
      <c r="K294" s="4"/>
    </row>
    <row r="295" ht="24.95" customHeight="1" spans="1:11">
      <c r="A295" s="21">
        <v>20305</v>
      </c>
      <c r="B295" s="22" t="s">
        <v>612</v>
      </c>
      <c r="C295" s="23">
        <f t="shared" si="80"/>
        <v>5</v>
      </c>
      <c r="D295" s="23" t="str">
        <f t="shared" si="91"/>
        <v/>
      </c>
      <c r="E295" s="25">
        <f t="shared" ref="E295:G295" si="96">E296</f>
        <v>0</v>
      </c>
      <c r="F295" s="25">
        <f t="shared" si="96"/>
        <v>0</v>
      </c>
      <c r="G295" s="25">
        <f t="shared" si="96"/>
        <v>0</v>
      </c>
      <c r="H295" s="20" t="e">
        <f t="shared" si="95"/>
        <v>#DIV/0!</v>
      </c>
      <c r="I295" s="20" t="e">
        <f t="shared" si="83"/>
        <v>#DIV/0!</v>
      </c>
      <c r="K295" s="4"/>
    </row>
    <row r="296" s="4" customFormat="1" ht="24.95" customHeight="1" spans="1:9">
      <c r="A296" s="21">
        <v>2030501</v>
      </c>
      <c r="B296" s="21" t="s">
        <v>613</v>
      </c>
      <c r="C296" s="23">
        <f t="shared" si="80"/>
        <v>7</v>
      </c>
      <c r="D296" s="23" t="str">
        <f t="shared" si="91"/>
        <v>20305</v>
      </c>
      <c r="E296" s="25">
        <f>VLOOKUP(A296,'[1]L02'!$A$6:$D$1317,4,0)</f>
        <v>0</v>
      </c>
      <c r="F296" s="25">
        <f>ROUND(SUMIF([3]表三汇总表!$A$10:$A$611,A296,[3]表三汇总表!$D$10:$D$611),0)</f>
        <v>0</v>
      </c>
      <c r="G296" s="25">
        <f>VLOOKUP(A296,'[2]L02'!$A$6:$C$1332,3,0)</f>
        <v>0</v>
      </c>
      <c r="H296" s="26" t="e">
        <f t="shared" si="95"/>
        <v>#DIV/0!</v>
      </c>
      <c r="I296" s="26" t="e">
        <f t="shared" si="83"/>
        <v>#DIV/0!</v>
      </c>
    </row>
    <row r="297" ht="24.95" customHeight="1" spans="1:11">
      <c r="A297" s="21">
        <v>20306</v>
      </c>
      <c r="B297" s="22" t="s">
        <v>81</v>
      </c>
      <c r="C297" s="23">
        <f t="shared" si="80"/>
        <v>5</v>
      </c>
      <c r="D297" s="23" t="str">
        <f t="shared" si="91"/>
        <v/>
      </c>
      <c r="E297" s="25">
        <f t="shared" ref="E297:G297" si="97">SUM(E298:E304)</f>
        <v>3484</v>
      </c>
      <c r="F297" s="25">
        <f t="shared" si="97"/>
        <v>2604</v>
      </c>
      <c r="G297" s="25">
        <f t="shared" si="97"/>
        <v>154</v>
      </c>
      <c r="H297" s="20">
        <f t="shared" si="95"/>
        <v>5.91397849462366</v>
      </c>
      <c r="I297" s="20">
        <f t="shared" si="83"/>
        <v>-95.5797933409874</v>
      </c>
      <c r="K297" s="4"/>
    </row>
    <row r="298" ht="24.95" customHeight="1" spans="1:11">
      <c r="A298" s="21">
        <v>2030601</v>
      </c>
      <c r="B298" s="21" t="s">
        <v>614</v>
      </c>
      <c r="C298" s="23">
        <f t="shared" si="80"/>
        <v>7</v>
      </c>
      <c r="D298" s="23" t="str">
        <f t="shared" si="91"/>
        <v>20306</v>
      </c>
      <c r="E298" s="25">
        <f>VLOOKUP(A298,'[1]L02'!$A$6:$D$1317,4,0)</f>
        <v>0</v>
      </c>
      <c r="F298" s="25">
        <f>ROUND(SUMIF([3]表三汇总表!$A$10:$A$611,A298,[3]表三汇总表!$D$10:$D$611),0)</f>
        <v>0</v>
      </c>
      <c r="G298" s="25">
        <f>VLOOKUP(A298,'[2]L02'!$A$6:$C$1332,3,0)</f>
        <v>0</v>
      </c>
      <c r="H298" s="26" t="e">
        <f t="shared" ref="H298:H308" si="98">G298/F298*100</f>
        <v>#DIV/0!</v>
      </c>
      <c r="I298" s="26" t="e">
        <f t="shared" si="83"/>
        <v>#DIV/0!</v>
      </c>
      <c r="K298" s="4"/>
    </row>
    <row r="299" s="4" customFormat="1" ht="24.95" customHeight="1" spans="1:9">
      <c r="A299" s="21">
        <v>2030602</v>
      </c>
      <c r="B299" s="21" t="s">
        <v>615</v>
      </c>
      <c r="C299" s="23">
        <f t="shared" si="80"/>
        <v>7</v>
      </c>
      <c r="D299" s="23" t="str">
        <f t="shared" si="91"/>
        <v>20306</v>
      </c>
      <c r="E299" s="25">
        <f>VLOOKUP(A299,'[1]L02'!$A$6:$D$1317,4,0)</f>
        <v>0</v>
      </c>
      <c r="F299" s="25">
        <f>ROUND(SUMIF([3]表三汇总表!$A$10:$A$611,A299,[3]表三汇总表!$D$10:$D$611),0)</f>
        <v>0</v>
      </c>
      <c r="G299" s="25">
        <f>VLOOKUP(A299,'[2]L02'!$A$6:$C$1332,3,0)</f>
        <v>0</v>
      </c>
      <c r="H299" s="26" t="e">
        <f t="shared" si="98"/>
        <v>#DIV/0!</v>
      </c>
      <c r="I299" s="26" t="e">
        <f t="shared" si="83"/>
        <v>#DIV/0!</v>
      </c>
    </row>
    <row r="300" ht="24.95" customHeight="1" spans="1:11">
      <c r="A300" s="21">
        <v>2030603</v>
      </c>
      <c r="B300" s="21" t="s">
        <v>82</v>
      </c>
      <c r="C300" s="23">
        <f t="shared" si="80"/>
        <v>7</v>
      </c>
      <c r="D300" s="23" t="str">
        <f t="shared" si="91"/>
        <v>20306</v>
      </c>
      <c r="E300" s="25">
        <f>VLOOKUP(A300,'[1]L02'!$A$6:$D$1317,4,0)</f>
        <v>3356</v>
      </c>
      <c r="F300" s="25">
        <f>ROUND(SUMIF([3]表三汇总表!$A$10:$A$611,A300,[3]表三汇总表!$D$10:$D$611),0)</f>
        <v>2604</v>
      </c>
      <c r="G300" s="25">
        <f>VLOOKUP(A300,'[2]L02'!$A$6:$C$1332,3,0)</f>
        <v>127</v>
      </c>
      <c r="H300" s="26">
        <f t="shared" si="98"/>
        <v>4.87711213517665</v>
      </c>
      <c r="I300" s="26">
        <f t="shared" si="83"/>
        <v>-96.2157330154946</v>
      </c>
      <c r="K300" s="4"/>
    </row>
    <row r="301" ht="24.95" customHeight="1" spans="1:11">
      <c r="A301" s="21">
        <v>2030604</v>
      </c>
      <c r="B301" s="21" t="s">
        <v>616</v>
      </c>
      <c r="C301" s="23">
        <f t="shared" si="80"/>
        <v>7</v>
      </c>
      <c r="D301" s="23" t="str">
        <f t="shared" si="91"/>
        <v>20306</v>
      </c>
      <c r="E301" s="25">
        <f>VLOOKUP(A301,'[1]L02'!$A$6:$D$1317,4,0)</f>
        <v>0</v>
      </c>
      <c r="F301" s="25">
        <f>ROUND(SUMIF([3]表三汇总表!$A$10:$A$611,A301,[3]表三汇总表!$D$10:$D$611),0)</f>
        <v>0</v>
      </c>
      <c r="G301" s="25">
        <f>VLOOKUP(A301,'[2]L02'!$A$6:$C$1332,3,0)</f>
        <v>0</v>
      </c>
      <c r="H301" s="26" t="e">
        <f t="shared" si="98"/>
        <v>#DIV/0!</v>
      </c>
      <c r="I301" s="26" t="e">
        <f t="shared" si="83"/>
        <v>#DIV/0!</v>
      </c>
      <c r="K301" s="4"/>
    </row>
    <row r="302" ht="24.95" customHeight="1" spans="1:11">
      <c r="A302" s="21">
        <v>2030607</v>
      </c>
      <c r="B302" s="21" t="s">
        <v>83</v>
      </c>
      <c r="C302" s="23">
        <f t="shared" si="80"/>
        <v>7</v>
      </c>
      <c r="D302" s="23" t="str">
        <f t="shared" si="91"/>
        <v>20306</v>
      </c>
      <c r="E302" s="25">
        <f>VLOOKUP(A302,'[1]L02'!$A$6:$D$1317,4,0)</f>
        <v>123</v>
      </c>
      <c r="F302" s="25">
        <f>ROUND(SUMIF([3]表三汇总表!$A$10:$A$611,A302,[3]表三汇总表!$D$10:$D$611),0)</f>
        <v>0</v>
      </c>
      <c r="G302" s="25">
        <f>VLOOKUP(A302,'[2]L02'!$A$6:$C$1332,3,0)</f>
        <v>22</v>
      </c>
      <c r="H302" s="26" t="e">
        <f t="shared" si="98"/>
        <v>#DIV/0!</v>
      </c>
      <c r="I302" s="26">
        <f t="shared" si="83"/>
        <v>-82.1138211382114</v>
      </c>
      <c r="K302" s="4"/>
    </row>
    <row r="303" ht="24.95" customHeight="1" spans="1:11">
      <c r="A303" s="21">
        <v>2030608</v>
      </c>
      <c r="B303" s="21" t="s">
        <v>617</v>
      </c>
      <c r="C303" s="23">
        <f t="shared" si="80"/>
        <v>7</v>
      </c>
      <c r="D303" s="23" t="str">
        <f t="shared" si="91"/>
        <v>20306</v>
      </c>
      <c r="E303" s="25">
        <f>VLOOKUP(A303,'[1]L02'!$A$6:$D$1317,4,0)</f>
        <v>0</v>
      </c>
      <c r="F303" s="25">
        <f>ROUND(SUMIF([3]表三汇总表!$A$10:$A$611,A303,[3]表三汇总表!$D$10:$D$611),0)</f>
        <v>0</v>
      </c>
      <c r="G303" s="25">
        <f>VLOOKUP(A303,'[2]L02'!$A$6:$C$1332,3,0)</f>
        <v>0</v>
      </c>
      <c r="H303" s="26" t="e">
        <f t="shared" si="98"/>
        <v>#DIV/0!</v>
      </c>
      <c r="I303" s="26" t="e">
        <f t="shared" si="83"/>
        <v>#DIV/0!</v>
      </c>
      <c r="K303" s="4"/>
    </row>
    <row r="304" ht="24.95" customHeight="1" spans="1:11">
      <c r="A304" s="21">
        <v>2030699</v>
      </c>
      <c r="B304" s="21" t="s">
        <v>84</v>
      </c>
      <c r="C304" s="23">
        <f t="shared" si="80"/>
        <v>7</v>
      </c>
      <c r="D304" s="23" t="str">
        <f t="shared" si="91"/>
        <v>20306</v>
      </c>
      <c r="E304" s="25">
        <f>VLOOKUP(A304,'[1]L02'!$A$6:$D$1317,4,0)</f>
        <v>5</v>
      </c>
      <c r="F304" s="25">
        <f>ROUND(SUMIF([3]表三汇总表!$A$10:$A$611,A304,[3]表三汇总表!$D$10:$D$611),0)</f>
        <v>0</v>
      </c>
      <c r="G304" s="25">
        <f>VLOOKUP(A304,'[2]L02'!$A$6:$C$1332,3,0)</f>
        <v>5</v>
      </c>
      <c r="H304" s="26" t="e">
        <f t="shared" si="98"/>
        <v>#DIV/0!</v>
      </c>
      <c r="I304" s="26">
        <f t="shared" si="83"/>
        <v>0</v>
      </c>
      <c r="K304" s="4"/>
    </row>
    <row r="305" ht="24.95" customHeight="1" spans="1:11">
      <c r="A305" s="21">
        <v>20399</v>
      </c>
      <c r="B305" s="22" t="s">
        <v>85</v>
      </c>
      <c r="C305" s="23">
        <f t="shared" si="80"/>
        <v>5</v>
      </c>
      <c r="D305" s="23" t="str">
        <f t="shared" si="91"/>
        <v/>
      </c>
      <c r="E305" s="25">
        <f t="shared" ref="E305:G305" si="99">E306</f>
        <v>100</v>
      </c>
      <c r="F305" s="25">
        <f t="shared" si="99"/>
        <v>0</v>
      </c>
      <c r="G305" s="25">
        <f t="shared" si="99"/>
        <v>0</v>
      </c>
      <c r="H305" s="20" t="e">
        <f t="shared" si="98"/>
        <v>#DIV/0!</v>
      </c>
      <c r="I305" s="20">
        <f t="shared" si="83"/>
        <v>-100</v>
      </c>
      <c r="K305" s="4"/>
    </row>
    <row r="306" ht="24.95" customHeight="1" spans="1:11">
      <c r="A306" s="21">
        <v>2039999</v>
      </c>
      <c r="B306" s="21" t="s">
        <v>86</v>
      </c>
      <c r="C306" s="23">
        <f t="shared" si="80"/>
        <v>7</v>
      </c>
      <c r="D306" s="23" t="str">
        <f t="shared" si="91"/>
        <v>20399</v>
      </c>
      <c r="E306" s="25">
        <f>VLOOKUP(A306,'[1]L02'!$A$6:$D$1317,4,0)</f>
        <v>100</v>
      </c>
      <c r="F306" s="25">
        <f>ROUND(SUMIF([3]表三汇总表!$A$10:$A$611,A306,[3]表三汇总表!$D$10:$D$611),0)</f>
        <v>0</v>
      </c>
      <c r="G306" s="25">
        <f>VLOOKUP(A306,'[2]L02'!$A$6:$C$1332,3,0)</f>
        <v>0</v>
      </c>
      <c r="H306" s="26" t="e">
        <f t="shared" si="98"/>
        <v>#DIV/0!</v>
      </c>
      <c r="I306" s="26">
        <f t="shared" si="83"/>
        <v>-100</v>
      </c>
      <c r="K306" s="4"/>
    </row>
    <row r="307" ht="24.95" customHeight="1" spans="1:9">
      <c r="A307" s="21">
        <v>204</v>
      </c>
      <c r="B307" s="22" t="s">
        <v>87</v>
      </c>
      <c r="C307" s="23">
        <f t="shared" si="80"/>
        <v>3</v>
      </c>
      <c r="D307" s="23"/>
      <c r="E307" s="25">
        <f t="shared" ref="E307:G307" si="100">SUM(E308,E311,E322,E329,E337,E346,E360,E370,E380,E388,E394)</f>
        <v>15287</v>
      </c>
      <c r="F307" s="25">
        <f t="shared" si="100"/>
        <v>18907</v>
      </c>
      <c r="G307" s="25">
        <f t="shared" si="100"/>
        <v>14328</v>
      </c>
      <c r="H307" s="20">
        <f t="shared" si="98"/>
        <v>75.7814566033744</v>
      </c>
      <c r="I307" s="20">
        <f t="shared" si="83"/>
        <v>-6.27330411460718</v>
      </c>
    </row>
    <row r="308" s="4" customFormat="1" ht="24.95" customHeight="1" spans="1:9">
      <c r="A308" s="21">
        <v>20401</v>
      </c>
      <c r="B308" s="22" t="s">
        <v>618</v>
      </c>
      <c r="C308" s="23">
        <f t="shared" si="80"/>
        <v>5</v>
      </c>
      <c r="D308" s="23" t="str">
        <f t="shared" ref="D308:D339" si="101">IF(C308=5,"",MID(A308,1,5))</f>
        <v/>
      </c>
      <c r="E308" s="24">
        <f t="shared" ref="E308:G308" si="102">SUM(E309:E310)</f>
        <v>0</v>
      </c>
      <c r="F308" s="24">
        <f t="shared" si="102"/>
        <v>0</v>
      </c>
      <c r="G308" s="24">
        <f t="shared" si="102"/>
        <v>0</v>
      </c>
      <c r="H308" s="20" t="e">
        <f t="shared" si="98"/>
        <v>#DIV/0!</v>
      </c>
      <c r="I308" s="20" t="e">
        <f t="shared" si="83"/>
        <v>#DIV/0!</v>
      </c>
    </row>
    <row r="309" ht="24.95" customHeight="1" spans="1:11">
      <c r="A309" s="21">
        <v>2040101</v>
      </c>
      <c r="B309" s="21" t="s">
        <v>619</v>
      </c>
      <c r="C309" s="23">
        <f t="shared" si="80"/>
        <v>7</v>
      </c>
      <c r="D309" s="23" t="str">
        <f t="shared" si="101"/>
        <v>20401</v>
      </c>
      <c r="E309" s="25">
        <f>VLOOKUP(A309,'[1]L02'!$A$6:$D$1317,4,0)</f>
        <v>0</v>
      </c>
      <c r="F309" s="25">
        <f>ROUND(SUMIF([3]表三汇总表!$A$10:$A$611,A309,[3]表三汇总表!$D$10:$D$611),0)</f>
        <v>0</v>
      </c>
      <c r="G309" s="25">
        <f>VLOOKUP(A309,'[2]L02'!$A$6:$C$1332,3,0)</f>
        <v>0</v>
      </c>
      <c r="H309" s="26" t="e">
        <f t="shared" ref="H308:H322" si="103">G309/F309*100</f>
        <v>#DIV/0!</v>
      </c>
      <c r="I309" s="26" t="e">
        <f t="shared" si="83"/>
        <v>#DIV/0!</v>
      </c>
      <c r="K309" s="4"/>
    </row>
    <row r="310" s="4" customFormat="1" ht="24.95" customHeight="1" spans="1:9">
      <c r="A310" s="21">
        <v>2040199</v>
      </c>
      <c r="B310" s="21" t="s">
        <v>620</v>
      </c>
      <c r="C310" s="23">
        <f t="shared" si="80"/>
        <v>7</v>
      </c>
      <c r="D310" s="23" t="str">
        <f t="shared" si="101"/>
        <v>20401</v>
      </c>
      <c r="E310" s="25">
        <f>VLOOKUP(A310,'[1]L02'!$A$6:$D$1317,4,0)</f>
        <v>0</v>
      </c>
      <c r="F310" s="25">
        <f>ROUND(SUMIF([3]表三汇总表!$A$10:$A$611,A310,[3]表三汇总表!$D$10:$D$611),0)</f>
        <v>0</v>
      </c>
      <c r="G310" s="25">
        <f>VLOOKUP(A310,'[2]L02'!$A$6:$C$1332,3,0)</f>
        <v>0</v>
      </c>
      <c r="H310" s="26" t="e">
        <f t="shared" si="103"/>
        <v>#DIV/0!</v>
      </c>
      <c r="I310" s="26" t="e">
        <f t="shared" si="83"/>
        <v>#DIV/0!</v>
      </c>
    </row>
    <row r="311" s="4" customFormat="1" ht="24.95" customHeight="1" spans="1:9">
      <c r="A311" s="21">
        <v>20402</v>
      </c>
      <c r="B311" s="22" t="s">
        <v>88</v>
      </c>
      <c r="C311" s="23">
        <f t="shared" si="80"/>
        <v>5</v>
      </c>
      <c r="D311" s="23" t="str">
        <f t="shared" si="101"/>
        <v/>
      </c>
      <c r="E311" s="24">
        <f t="shared" ref="E311:G311" si="104">SUM(E312:E321)</f>
        <v>13698</v>
      </c>
      <c r="F311" s="24">
        <f t="shared" si="104"/>
        <v>17627</v>
      </c>
      <c r="G311" s="24">
        <f t="shared" si="104"/>
        <v>12349</v>
      </c>
      <c r="H311" s="20">
        <f t="shared" si="103"/>
        <v>70.0572984625858</v>
      </c>
      <c r="I311" s="20">
        <f t="shared" si="83"/>
        <v>-9.84815301503869</v>
      </c>
    </row>
    <row r="312" ht="24.95" customHeight="1" spans="1:11">
      <c r="A312" s="21">
        <v>2040201</v>
      </c>
      <c r="B312" s="21" t="s">
        <v>12</v>
      </c>
      <c r="C312" s="23">
        <f t="shared" si="80"/>
        <v>7</v>
      </c>
      <c r="D312" s="23" t="str">
        <f t="shared" si="101"/>
        <v>20402</v>
      </c>
      <c r="E312" s="25">
        <f>VLOOKUP(A312,'[1]L02'!$A$6:$D$1317,4,0)</f>
        <v>9060</v>
      </c>
      <c r="F312" s="25">
        <f>ROUND(SUMIF([3]表三汇总表!$A$10:$A$611,A312,[3]表三汇总表!$D$10:$D$611),0)</f>
        <v>17627</v>
      </c>
      <c r="G312" s="25">
        <f>VLOOKUP(A312,'[2]L02'!$A$6:$C$1332,3,0)</f>
        <v>8457</v>
      </c>
      <c r="H312" s="26">
        <f t="shared" si="103"/>
        <v>47.9775344641743</v>
      </c>
      <c r="I312" s="26">
        <f t="shared" si="83"/>
        <v>-6.65562913907285</v>
      </c>
      <c r="K312" s="4"/>
    </row>
    <row r="313" ht="24.95" customHeight="1" spans="1:11">
      <c r="A313" s="21">
        <v>2040202</v>
      </c>
      <c r="B313" s="21" t="s">
        <v>13</v>
      </c>
      <c r="C313" s="23">
        <f t="shared" si="80"/>
        <v>7</v>
      </c>
      <c r="D313" s="23" t="str">
        <f t="shared" si="101"/>
        <v>20402</v>
      </c>
      <c r="E313" s="25">
        <f>VLOOKUP(A313,'[1]L02'!$A$6:$D$1317,4,0)</f>
        <v>0</v>
      </c>
      <c r="F313" s="25">
        <f>ROUND(SUMIF([3]表三汇总表!$A$10:$A$611,A313,[3]表三汇总表!$D$10:$D$611),0)</f>
        <v>0</v>
      </c>
      <c r="G313" s="25">
        <f>VLOOKUP(A313,'[2]L02'!$A$6:$C$1332,3,0)</f>
        <v>0</v>
      </c>
      <c r="H313" s="26" t="e">
        <f t="shared" si="103"/>
        <v>#DIV/0!</v>
      </c>
      <c r="I313" s="26" t="e">
        <f t="shared" si="83"/>
        <v>#DIV/0!</v>
      </c>
      <c r="K313" s="4"/>
    </row>
    <row r="314" s="4" customFormat="1" ht="24.95" customHeight="1" spans="1:9">
      <c r="A314" s="21">
        <v>2040203</v>
      </c>
      <c r="B314" s="21" t="s">
        <v>64</v>
      </c>
      <c r="C314" s="23">
        <f t="shared" si="80"/>
        <v>7</v>
      </c>
      <c r="D314" s="23" t="str">
        <f t="shared" si="101"/>
        <v>20402</v>
      </c>
      <c r="E314" s="25">
        <f>VLOOKUP(A314,'[1]L02'!$A$6:$D$1317,4,0)</f>
        <v>0</v>
      </c>
      <c r="F314" s="25">
        <f>ROUND(SUMIF([3]表三汇总表!$A$10:$A$611,A314,[3]表三汇总表!$D$10:$D$611),0)</f>
        <v>0</v>
      </c>
      <c r="G314" s="25">
        <f>VLOOKUP(A314,'[2]L02'!$A$6:$C$1332,3,0)</f>
        <v>0</v>
      </c>
      <c r="H314" s="26" t="e">
        <f t="shared" si="103"/>
        <v>#DIV/0!</v>
      </c>
      <c r="I314" s="26" t="e">
        <f t="shared" si="83"/>
        <v>#DIV/0!</v>
      </c>
    </row>
    <row r="315" ht="24.95" customHeight="1" spans="1:11">
      <c r="A315" s="21">
        <v>2040219</v>
      </c>
      <c r="B315" s="21" t="s">
        <v>89</v>
      </c>
      <c r="C315" s="23">
        <f t="shared" si="80"/>
        <v>7</v>
      </c>
      <c r="D315" s="23" t="str">
        <f t="shared" si="101"/>
        <v>20402</v>
      </c>
      <c r="E315" s="25">
        <f>VLOOKUP(A315,'[1]L02'!$A$6:$D$1317,4,0)</f>
        <v>1389</v>
      </c>
      <c r="F315" s="25">
        <f>ROUND(SUMIF([3]表三汇总表!$A$10:$A$611,A315,[3]表三汇总表!$D$10:$D$611),0)</f>
        <v>0</v>
      </c>
      <c r="G315" s="25">
        <f>VLOOKUP(A315,'[2]L02'!$A$6:$C$1332,3,0)</f>
        <v>629</v>
      </c>
      <c r="H315" s="26" t="e">
        <f t="shared" si="103"/>
        <v>#DIV/0!</v>
      </c>
      <c r="I315" s="26">
        <f t="shared" si="83"/>
        <v>-54.71562275018</v>
      </c>
      <c r="K315" s="4"/>
    </row>
    <row r="316" ht="24.95" customHeight="1" spans="1:11">
      <c r="A316" s="21">
        <v>2040220</v>
      </c>
      <c r="B316" s="21" t="s">
        <v>621</v>
      </c>
      <c r="C316" s="23">
        <f t="shared" si="80"/>
        <v>7</v>
      </c>
      <c r="D316" s="23" t="str">
        <f t="shared" si="101"/>
        <v>20402</v>
      </c>
      <c r="E316" s="25">
        <f>VLOOKUP(A316,'[1]L02'!$A$6:$D$1317,4,0)</f>
        <v>0</v>
      </c>
      <c r="F316" s="25">
        <f>ROUND(SUMIF([3]表三汇总表!$A$10:$A$611,A316,[3]表三汇总表!$D$10:$D$611),0)</f>
        <v>0</v>
      </c>
      <c r="G316" s="25">
        <f>VLOOKUP(A316,'[2]L02'!$A$6:$C$1332,3,0)</f>
        <v>0</v>
      </c>
      <c r="H316" s="26" t="e">
        <f t="shared" si="103"/>
        <v>#DIV/0!</v>
      </c>
      <c r="I316" s="26" t="e">
        <f t="shared" si="83"/>
        <v>#DIV/0!</v>
      </c>
      <c r="K316" s="4"/>
    </row>
    <row r="317" ht="24.95" customHeight="1" spans="1:11">
      <c r="A317" s="21">
        <v>2040221</v>
      </c>
      <c r="B317" s="21" t="s">
        <v>90</v>
      </c>
      <c r="C317" s="23">
        <f t="shared" si="80"/>
        <v>7</v>
      </c>
      <c r="D317" s="23" t="str">
        <f t="shared" si="101"/>
        <v>20402</v>
      </c>
      <c r="E317" s="25">
        <f>VLOOKUP(A317,'[1]L02'!$A$6:$D$1317,4,0)</f>
        <v>31</v>
      </c>
      <c r="F317" s="25">
        <f>ROUND(SUMIF([3]表三汇总表!$A$10:$A$611,A317,[3]表三汇总表!$D$10:$D$611),0)</f>
        <v>0</v>
      </c>
      <c r="G317" s="25">
        <f>VLOOKUP(A317,'[2]L02'!$A$6:$C$1332,3,0)</f>
        <v>0</v>
      </c>
      <c r="H317" s="26" t="e">
        <f t="shared" si="103"/>
        <v>#DIV/0!</v>
      </c>
      <c r="I317" s="26">
        <f t="shared" si="83"/>
        <v>-100</v>
      </c>
      <c r="K317" s="4"/>
    </row>
    <row r="318" ht="24.95" customHeight="1" spans="1:11">
      <c r="A318" s="21">
        <v>2040222</v>
      </c>
      <c r="B318" s="21" t="s">
        <v>622</v>
      </c>
      <c r="C318" s="23">
        <f t="shared" si="80"/>
        <v>7</v>
      </c>
      <c r="D318" s="23" t="str">
        <f t="shared" si="101"/>
        <v>20402</v>
      </c>
      <c r="E318" s="25">
        <f>VLOOKUP(A318,'[1]L02'!$A$6:$D$1317,4,0)</f>
        <v>0</v>
      </c>
      <c r="F318" s="25">
        <f>ROUND(SUMIF([3]表三汇总表!$A$10:$A$611,A318,[3]表三汇总表!$D$10:$D$611),0)</f>
        <v>0</v>
      </c>
      <c r="G318" s="25">
        <f>VLOOKUP(A318,'[2]L02'!$A$6:$C$1332,3,0)</f>
        <v>0</v>
      </c>
      <c r="H318" s="26" t="e">
        <f t="shared" si="103"/>
        <v>#DIV/0!</v>
      </c>
      <c r="I318" s="26" t="e">
        <f t="shared" si="83"/>
        <v>#DIV/0!</v>
      </c>
      <c r="K318" s="4"/>
    </row>
    <row r="319" ht="24.95" customHeight="1" spans="1:11">
      <c r="A319" s="21">
        <v>2040223</v>
      </c>
      <c r="B319" s="21" t="s">
        <v>623</v>
      </c>
      <c r="C319" s="23">
        <f t="shared" si="80"/>
        <v>7</v>
      </c>
      <c r="D319" s="23" t="str">
        <f t="shared" si="101"/>
        <v>20402</v>
      </c>
      <c r="E319" s="25">
        <f>VLOOKUP(A319,'[1]L02'!$A$6:$D$1317,4,0)</f>
        <v>0</v>
      </c>
      <c r="F319" s="25">
        <f>ROUND(SUMIF([3]表三汇总表!$A$10:$A$611,A319,[3]表三汇总表!$D$10:$D$611),0)</f>
        <v>0</v>
      </c>
      <c r="G319" s="25">
        <f>VLOOKUP(A319,'[2]L02'!$A$6:$C$1332,3,0)</f>
        <v>0</v>
      </c>
      <c r="H319" s="26" t="e">
        <f t="shared" si="103"/>
        <v>#DIV/0!</v>
      </c>
      <c r="I319" s="26" t="e">
        <f t="shared" si="83"/>
        <v>#DIV/0!</v>
      </c>
      <c r="K319" s="4"/>
    </row>
    <row r="320" s="4" customFormat="1" ht="24.95" customHeight="1" spans="1:9">
      <c r="A320" s="21">
        <v>2040250</v>
      </c>
      <c r="B320" s="21" t="s">
        <v>33</v>
      </c>
      <c r="C320" s="23">
        <f t="shared" si="80"/>
        <v>7</v>
      </c>
      <c r="D320" s="23" t="str">
        <f t="shared" si="101"/>
        <v>20402</v>
      </c>
      <c r="E320" s="25">
        <f>VLOOKUP(A320,'[1]L02'!$A$6:$D$1317,4,0)</f>
        <v>70</v>
      </c>
      <c r="F320" s="25">
        <f>ROUND(SUMIF([3]表三汇总表!$A$10:$A$611,A320,[3]表三汇总表!$D$10:$D$611),0)</f>
        <v>0</v>
      </c>
      <c r="G320" s="25">
        <f>VLOOKUP(A320,'[2]L02'!$A$6:$C$1332,3,0)</f>
        <v>70</v>
      </c>
      <c r="H320" s="26" t="e">
        <f t="shared" si="103"/>
        <v>#DIV/0!</v>
      </c>
      <c r="I320" s="26">
        <f t="shared" si="83"/>
        <v>0</v>
      </c>
    </row>
    <row r="321" ht="24.95" customHeight="1" spans="1:11">
      <c r="A321" s="21">
        <v>2040299</v>
      </c>
      <c r="B321" s="21" t="s">
        <v>91</v>
      </c>
      <c r="C321" s="23">
        <f t="shared" si="80"/>
        <v>7</v>
      </c>
      <c r="D321" s="23" t="str">
        <f t="shared" si="101"/>
        <v>20402</v>
      </c>
      <c r="E321" s="25">
        <f>VLOOKUP(A321,'[1]L02'!$A$6:$D$1317,4,0)</f>
        <v>3148</v>
      </c>
      <c r="F321" s="25">
        <f>ROUND(SUMIF([3]表三汇总表!$A$10:$A$611,A321,[3]表三汇总表!$D$10:$D$611),0)</f>
        <v>0</v>
      </c>
      <c r="G321" s="25">
        <f>VLOOKUP(A321,'[2]L02'!$A$6:$C$1332,3,0)</f>
        <v>3193</v>
      </c>
      <c r="H321" s="26" t="e">
        <f t="shared" si="103"/>
        <v>#DIV/0!</v>
      </c>
      <c r="I321" s="26">
        <f t="shared" si="83"/>
        <v>1.4294790343075</v>
      </c>
      <c r="K321" s="4"/>
    </row>
    <row r="322" ht="24.95" customHeight="1" spans="1:11">
      <c r="A322" s="21">
        <v>20403</v>
      </c>
      <c r="B322" s="22" t="s">
        <v>624</v>
      </c>
      <c r="C322" s="23">
        <f t="shared" si="80"/>
        <v>5</v>
      </c>
      <c r="D322" s="23" t="str">
        <f t="shared" si="101"/>
        <v/>
      </c>
      <c r="E322" s="25">
        <f t="shared" ref="E322:G322" si="105">SUM(E323:E328)</f>
        <v>0</v>
      </c>
      <c r="F322" s="25">
        <f t="shared" si="105"/>
        <v>0</v>
      </c>
      <c r="G322" s="25">
        <f t="shared" si="105"/>
        <v>0</v>
      </c>
      <c r="H322" s="20" t="e">
        <f t="shared" si="103"/>
        <v>#DIV/0!</v>
      </c>
      <c r="I322" s="20" t="e">
        <f t="shared" si="83"/>
        <v>#DIV/0!</v>
      </c>
      <c r="K322" s="4"/>
    </row>
    <row r="323" s="4" customFormat="1" ht="24.95" customHeight="1" spans="1:9">
      <c r="A323" s="21">
        <v>2040301</v>
      </c>
      <c r="B323" s="21" t="s">
        <v>12</v>
      </c>
      <c r="C323" s="23">
        <f t="shared" si="80"/>
        <v>7</v>
      </c>
      <c r="D323" s="23" t="str">
        <f t="shared" si="101"/>
        <v>20403</v>
      </c>
      <c r="E323" s="25">
        <f>VLOOKUP(A323,'[1]L02'!$A$6:$D$1317,4,0)</f>
        <v>0</v>
      </c>
      <c r="F323" s="25">
        <f>ROUND(SUMIF([3]表三汇总表!$A$10:$A$611,A323,[3]表三汇总表!$D$10:$D$611),0)</f>
        <v>0</v>
      </c>
      <c r="G323" s="25">
        <f>VLOOKUP(A323,'[2]L02'!$A$6:$C$1332,3,0)</f>
        <v>0</v>
      </c>
      <c r="H323" s="26" t="e">
        <f t="shared" ref="H323:H329" si="106">G323/F323*100</f>
        <v>#DIV/0!</v>
      </c>
      <c r="I323" s="26" t="e">
        <f t="shared" si="83"/>
        <v>#DIV/0!</v>
      </c>
    </row>
    <row r="324" ht="24.95" customHeight="1" spans="1:11">
      <c r="A324" s="21">
        <v>2040302</v>
      </c>
      <c r="B324" s="21" t="s">
        <v>13</v>
      </c>
      <c r="C324" s="23">
        <f t="shared" si="80"/>
        <v>7</v>
      </c>
      <c r="D324" s="23" t="str">
        <f t="shared" si="101"/>
        <v>20403</v>
      </c>
      <c r="E324" s="25">
        <f>VLOOKUP(A324,'[1]L02'!$A$6:$D$1317,4,0)</f>
        <v>0</v>
      </c>
      <c r="F324" s="25">
        <f>ROUND(SUMIF([3]表三汇总表!$A$10:$A$611,A324,[3]表三汇总表!$D$10:$D$611),0)</f>
        <v>0</v>
      </c>
      <c r="G324" s="25">
        <f>VLOOKUP(A324,'[2]L02'!$A$6:$C$1332,3,0)</f>
        <v>0</v>
      </c>
      <c r="H324" s="26" t="e">
        <f t="shared" si="106"/>
        <v>#DIV/0!</v>
      </c>
      <c r="I324" s="26" t="e">
        <f t="shared" si="83"/>
        <v>#DIV/0!</v>
      </c>
      <c r="K324" s="4"/>
    </row>
    <row r="325" ht="24.95" customHeight="1" spans="1:11">
      <c r="A325" s="21">
        <v>2040303</v>
      </c>
      <c r="B325" s="21" t="s">
        <v>64</v>
      </c>
      <c r="C325" s="23">
        <f t="shared" si="80"/>
        <v>7</v>
      </c>
      <c r="D325" s="23" t="str">
        <f t="shared" si="101"/>
        <v>20403</v>
      </c>
      <c r="E325" s="25">
        <f>VLOOKUP(A325,'[1]L02'!$A$6:$D$1317,4,0)</f>
        <v>0</v>
      </c>
      <c r="F325" s="25">
        <f>ROUND(SUMIF([3]表三汇总表!$A$10:$A$611,A325,[3]表三汇总表!$D$10:$D$611),0)</f>
        <v>0</v>
      </c>
      <c r="G325" s="25">
        <f>VLOOKUP(A325,'[2]L02'!$A$6:$C$1332,3,0)</f>
        <v>0</v>
      </c>
      <c r="H325" s="26" t="e">
        <f t="shared" si="106"/>
        <v>#DIV/0!</v>
      </c>
      <c r="I325" s="26" t="e">
        <f t="shared" si="83"/>
        <v>#DIV/0!</v>
      </c>
      <c r="K325" s="4"/>
    </row>
    <row r="326" ht="24.95" customHeight="1" spans="1:11">
      <c r="A326" s="21">
        <v>2040304</v>
      </c>
      <c r="B326" s="21" t="s">
        <v>625</v>
      </c>
      <c r="C326" s="23">
        <f t="shared" si="80"/>
        <v>7</v>
      </c>
      <c r="D326" s="23" t="str">
        <f t="shared" si="101"/>
        <v>20403</v>
      </c>
      <c r="E326" s="25">
        <f>VLOOKUP(A326,'[1]L02'!$A$6:$D$1317,4,0)</f>
        <v>0</v>
      </c>
      <c r="F326" s="25">
        <f>ROUND(SUMIF([3]表三汇总表!$A$10:$A$611,A326,[3]表三汇总表!$D$10:$D$611),0)</f>
        <v>0</v>
      </c>
      <c r="G326" s="25">
        <f>VLOOKUP(A326,'[2]L02'!$A$6:$C$1332,3,0)</f>
        <v>0</v>
      </c>
      <c r="H326" s="26" t="e">
        <f t="shared" si="106"/>
        <v>#DIV/0!</v>
      </c>
      <c r="I326" s="26" t="e">
        <f t="shared" si="83"/>
        <v>#DIV/0!</v>
      </c>
      <c r="K326" s="4"/>
    </row>
    <row r="327" ht="24.95" customHeight="1" spans="1:11">
      <c r="A327" s="21">
        <v>2040350</v>
      </c>
      <c r="B327" s="21" t="s">
        <v>33</v>
      </c>
      <c r="C327" s="23">
        <f t="shared" si="80"/>
        <v>7</v>
      </c>
      <c r="D327" s="23" t="str">
        <f t="shared" si="101"/>
        <v>20403</v>
      </c>
      <c r="E327" s="25">
        <f>VLOOKUP(A327,'[1]L02'!$A$6:$D$1317,4,0)</f>
        <v>0</v>
      </c>
      <c r="F327" s="25">
        <f>ROUND(SUMIF([3]表三汇总表!$A$10:$A$611,A327,[3]表三汇总表!$D$10:$D$611),0)</f>
        <v>0</v>
      </c>
      <c r="G327" s="25">
        <f>VLOOKUP(A327,'[2]L02'!$A$6:$C$1332,3,0)</f>
        <v>0</v>
      </c>
      <c r="H327" s="26" t="e">
        <f t="shared" si="106"/>
        <v>#DIV/0!</v>
      </c>
      <c r="I327" s="26" t="e">
        <f t="shared" si="83"/>
        <v>#DIV/0!</v>
      </c>
      <c r="K327" s="4"/>
    </row>
    <row r="328" ht="24.95" customHeight="1" spans="1:11">
      <c r="A328" s="21">
        <v>2040399</v>
      </c>
      <c r="B328" s="21" t="s">
        <v>626</v>
      </c>
      <c r="C328" s="23">
        <f t="shared" ref="C328:C391" si="107">LEN(A328)</f>
        <v>7</v>
      </c>
      <c r="D328" s="23" t="str">
        <f t="shared" si="101"/>
        <v>20403</v>
      </c>
      <c r="E328" s="25">
        <f>VLOOKUP(A328,'[1]L02'!$A$6:$D$1317,4,0)</f>
        <v>0</v>
      </c>
      <c r="F328" s="25">
        <f>ROUND(SUMIF([3]表三汇总表!$A$10:$A$611,A328,[3]表三汇总表!$D$10:$D$611),0)</f>
        <v>0</v>
      </c>
      <c r="G328" s="25">
        <f>VLOOKUP(A328,'[2]L02'!$A$6:$C$1332,3,0)</f>
        <v>0</v>
      </c>
      <c r="H328" s="26" t="e">
        <f t="shared" si="106"/>
        <v>#DIV/0!</v>
      </c>
      <c r="I328" s="26" t="e">
        <f t="shared" si="83"/>
        <v>#DIV/0!</v>
      </c>
      <c r="K328" s="4"/>
    </row>
    <row r="329" ht="24.95" customHeight="1" spans="1:11">
      <c r="A329" s="21">
        <v>20404</v>
      </c>
      <c r="B329" s="22" t="s">
        <v>92</v>
      </c>
      <c r="C329" s="23">
        <f t="shared" si="107"/>
        <v>5</v>
      </c>
      <c r="D329" s="23" t="str">
        <f t="shared" si="101"/>
        <v/>
      </c>
      <c r="E329" s="25">
        <f t="shared" ref="E329:G329" si="108">SUM(E330:E336)</f>
        <v>115</v>
      </c>
      <c r="F329" s="25">
        <f t="shared" si="108"/>
        <v>0</v>
      </c>
      <c r="G329" s="25">
        <f t="shared" si="108"/>
        <v>0</v>
      </c>
      <c r="H329" s="20" t="e">
        <f t="shared" si="106"/>
        <v>#DIV/0!</v>
      </c>
      <c r="I329" s="20">
        <f t="shared" si="83"/>
        <v>-100</v>
      </c>
      <c r="K329" s="4"/>
    </row>
    <row r="330" ht="24.95" customHeight="1" spans="1:11">
      <c r="A330" s="21">
        <v>2040401</v>
      </c>
      <c r="B330" s="21" t="s">
        <v>12</v>
      </c>
      <c r="C330" s="23">
        <f t="shared" si="107"/>
        <v>7</v>
      </c>
      <c r="D330" s="23" t="str">
        <f t="shared" si="101"/>
        <v>20404</v>
      </c>
      <c r="E330" s="25">
        <f>VLOOKUP(A330,'[1]L02'!$A$6:$D$1317,4,0)</f>
        <v>115</v>
      </c>
      <c r="F330" s="25">
        <f>ROUND(SUMIF([3]表三汇总表!$A$10:$A$611,A330,[3]表三汇总表!$D$10:$D$611),0)</f>
        <v>0</v>
      </c>
      <c r="G330" s="25">
        <f>VLOOKUP(A330,'[2]L02'!$A$6:$C$1332,3,0)</f>
        <v>0</v>
      </c>
      <c r="H330" s="26" t="e">
        <f t="shared" ref="H330:H337" si="109">G330/F330*100</f>
        <v>#DIV/0!</v>
      </c>
      <c r="I330" s="26">
        <f t="shared" ref="I327:I393" si="110">(G330-E330)/E330*100</f>
        <v>-100</v>
      </c>
      <c r="K330" s="4"/>
    </row>
    <row r="331" s="4" customFormat="1" ht="24.95" customHeight="1" spans="1:9">
      <c r="A331" s="21">
        <v>2040402</v>
      </c>
      <c r="B331" s="21" t="s">
        <v>13</v>
      </c>
      <c r="C331" s="23">
        <f t="shared" si="107"/>
        <v>7</v>
      </c>
      <c r="D331" s="23" t="str">
        <f t="shared" si="101"/>
        <v>20404</v>
      </c>
      <c r="E331" s="25">
        <f>VLOOKUP(A331,'[1]L02'!$A$6:$D$1317,4,0)</f>
        <v>0</v>
      </c>
      <c r="F331" s="25">
        <f>ROUND(SUMIF([3]表三汇总表!$A$10:$A$611,A331,[3]表三汇总表!$D$10:$D$611),0)</f>
        <v>0</v>
      </c>
      <c r="G331" s="25">
        <f>VLOOKUP(A331,'[2]L02'!$A$6:$C$1332,3,0)</f>
        <v>0</v>
      </c>
      <c r="H331" s="26" t="e">
        <f t="shared" si="109"/>
        <v>#DIV/0!</v>
      </c>
      <c r="I331" s="26" t="e">
        <f t="shared" si="110"/>
        <v>#DIV/0!</v>
      </c>
    </row>
    <row r="332" ht="24.95" customHeight="1" spans="1:11">
      <c r="A332" s="21">
        <v>2040403</v>
      </c>
      <c r="B332" s="21" t="s">
        <v>64</v>
      </c>
      <c r="C332" s="23">
        <f t="shared" si="107"/>
        <v>7</v>
      </c>
      <c r="D332" s="23" t="str">
        <f t="shared" si="101"/>
        <v>20404</v>
      </c>
      <c r="E332" s="25">
        <f>VLOOKUP(A332,'[1]L02'!$A$6:$D$1317,4,0)</f>
        <v>0</v>
      </c>
      <c r="F332" s="25">
        <f>ROUND(SUMIF([3]表三汇总表!$A$10:$A$611,A332,[3]表三汇总表!$D$10:$D$611),0)</f>
        <v>0</v>
      </c>
      <c r="G332" s="25">
        <f>VLOOKUP(A332,'[2]L02'!$A$6:$C$1332,3,0)</f>
        <v>0</v>
      </c>
      <c r="H332" s="26" t="e">
        <f t="shared" si="109"/>
        <v>#DIV/0!</v>
      </c>
      <c r="I332" s="26" t="e">
        <f t="shared" si="110"/>
        <v>#DIV/0!</v>
      </c>
      <c r="K332" s="4"/>
    </row>
    <row r="333" s="4" customFormat="1" ht="24.95" customHeight="1" spans="1:9">
      <c r="A333" s="21">
        <v>2040409</v>
      </c>
      <c r="B333" s="21" t="s">
        <v>627</v>
      </c>
      <c r="C333" s="23">
        <f t="shared" si="107"/>
        <v>7</v>
      </c>
      <c r="D333" s="23" t="str">
        <f t="shared" si="101"/>
        <v>20404</v>
      </c>
      <c r="E333" s="25">
        <f>VLOOKUP(A333,'[1]L02'!$A$6:$D$1317,4,0)</f>
        <v>0</v>
      </c>
      <c r="F333" s="25">
        <f>ROUND(SUMIF([3]表三汇总表!$A$10:$A$611,A333,[3]表三汇总表!$D$10:$D$611),0)</f>
        <v>0</v>
      </c>
      <c r="G333" s="25">
        <f>VLOOKUP(A333,'[2]L02'!$A$6:$C$1332,3,0)</f>
        <v>0</v>
      </c>
      <c r="H333" s="26" t="e">
        <f t="shared" si="109"/>
        <v>#DIV/0!</v>
      </c>
      <c r="I333" s="26" t="e">
        <f t="shared" si="110"/>
        <v>#DIV/0!</v>
      </c>
    </row>
    <row r="334" ht="24.95" customHeight="1" spans="1:11">
      <c r="A334" s="21">
        <v>2040410</v>
      </c>
      <c r="B334" s="21" t="s">
        <v>628</v>
      </c>
      <c r="C334" s="23">
        <f t="shared" si="107"/>
        <v>7</v>
      </c>
      <c r="D334" s="23" t="str">
        <f t="shared" si="101"/>
        <v>20404</v>
      </c>
      <c r="E334" s="25">
        <f>VLOOKUP(A334,'[1]L02'!$A$6:$D$1317,4,0)</f>
        <v>0</v>
      </c>
      <c r="F334" s="25">
        <f>ROUND(SUMIF([3]表三汇总表!$A$10:$A$611,A334,[3]表三汇总表!$D$10:$D$611),0)</f>
        <v>0</v>
      </c>
      <c r="G334" s="25">
        <f>VLOOKUP(A334,'[2]L02'!$A$6:$C$1332,3,0)</f>
        <v>0</v>
      </c>
      <c r="H334" s="26" t="e">
        <f t="shared" si="109"/>
        <v>#DIV/0!</v>
      </c>
      <c r="I334" s="26" t="e">
        <f t="shared" si="110"/>
        <v>#DIV/0!</v>
      </c>
      <c r="K334" s="4"/>
    </row>
    <row r="335" ht="24.95" customHeight="1" spans="1:11">
      <c r="A335" s="21">
        <v>2040450</v>
      </c>
      <c r="B335" s="21" t="s">
        <v>33</v>
      </c>
      <c r="C335" s="23">
        <f t="shared" si="107"/>
        <v>7</v>
      </c>
      <c r="D335" s="23" t="str">
        <f t="shared" si="101"/>
        <v>20404</v>
      </c>
      <c r="E335" s="25">
        <f>VLOOKUP(A335,'[1]L02'!$A$6:$D$1317,4,0)</f>
        <v>0</v>
      </c>
      <c r="F335" s="25">
        <f>ROUND(SUMIF([3]表三汇总表!$A$10:$A$611,A335,[3]表三汇总表!$D$10:$D$611),0)</f>
        <v>0</v>
      </c>
      <c r="G335" s="25">
        <f>VLOOKUP(A335,'[2]L02'!$A$6:$C$1332,3,0)</f>
        <v>0</v>
      </c>
      <c r="H335" s="26" t="e">
        <f t="shared" si="109"/>
        <v>#DIV/0!</v>
      </c>
      <c r="I335" s="26" t="e">
        <f t="shared" si="110"/>
        <v>#DIV/0!</v>
      </c>
      <c r="K335" s="4"/>
    </row>
    <row r="336" ht="24.95" customHeight="1" spans="1:11">
      <c r="A336" s="21">
        <v>2040499</v>
      </c>
      <c r="B336" s="21" t="s">
        <v>629</v>
      </c>
      <c r="C336" s="23">
        <f t="shared" si="107"/>
        <v>7</v>
      </c>
      <c r="D336" s="23" t="str">
        <f t="shared" si="101"/>
        <v>20404</v>
      </c>
      <c r="E336" s="25">
        <f>VLOOKUP(A336,'[1]L02'!$A$6:$D$1317,4,0)</f>
        <v>0</v>
      </c>
      <c r="F336" s="25">
        <f>ROUND(SUMIF([3]表三汇总表!$A$10:$A$611,A336,[3]表三汇总表!$D$10:$D$611),0)</f>
        <v>0</v>
      </c>
      <c r="G336" s="25">
        <f>VLOOKUP(A336,'[2]L02'!$A$6:$C$1332,3,0)</f>
        <v>0</v>
      </c>
      <c r="H336" s="26" t="e">
        <f t="shared" si="109"/>
        <v>#DIV/0!</v>
      </c>
      <c r="I336" s="26" t="e">
        <f t="shared" si="110"/>
        <v>#DIV/0!</v>
      </c>
      <c r="K336" s="4"/>
    </row>
    <row r="337" s="4" customFormat="1" ht="24.95" customHeight="1" spans="1:9">
      <c r="A337" s="21">
        <v>20405</v>
      </c>
      <c r="B337" s="22" t="s">
        <v>93</v>
      </c>
      <c r="C337" s="23">
        <f t="shared" si="107"/>
        <v>5</v>
      </c>
      <c r="D337" s="23" t="str">
        <f t="shared" si="101"/>
        <v/>
      </c>
      <c r="E337" s="24">
        <f t="shared" ref="E337:G337" si="111">SUM(E338:E345)</f>
        <v>267</v>
      </c>
      <c r="F337" s="24">
        <f t="shared" si="111"/>
        <v>0</v>
      </c>
      <c r="G337" s="24">
        <f t="shared" si="111"/>
        <v>0</v>
      </c>
      <c r="H337" s="20" t="e">
        <f t="shared" si="109"/>
        <v>#DIV/0!</v>
      </c>
      <c r="I337" s="20">
        <f t="shared" si="110"/>
        <v>-100</v>
      </c>
    </row>
    <row r="338" ht="24.95" customHeight="1" spans="1:11">
      <c r="A338" s="21">
        <v>2040501</v>
      </c>
      <c r="B338" s="21" t="s">
        <v>12</v>
      </c>
      <c r="C338" s="23">
        <f t="shared" si="107"/>
        <v>7</v>
      </c>
      <c r="D338" s="23" t="str">
        <f t="shared" si="101"/>
        <v>20405</v>
      </c>
      <c r="E338" s="25">
        <f>VLOOKUP(A338,'[1]L02'!$A$6:$D$1317,4,0)</f>
        <v>267</v>
      </c>
      <c r="F338" s="25">
        <f>ROUND(SUMIF([3]表三汇总表!$A$10:$A$611,A338,[3]表三汇总表!$D$10:$D$611),0)</f>
        <v>0</v>
      </c>
      <c r="G338" s="25">
        <f>VLOOKUP(A338,'[2]L02'!$A$6:$C$1332,3,0)</f>
        <v>0</v>
      </c>
      <c r="H338" s="26" t="e">
        <f t="shared" ref="H338:H346" si="112">G338/F338*100</f>
        <v>#DIV/0!</v>
      </c>
      <c r="I338" s="26">
        <f t="shared" si="110"/>
        <v>-100</v>
      </c>
      <c r="K338" s="4"/>
    </row>
    <row r="339" ht="24.95" customHeight="1" spans="1:11">
      <c r="A339" s="21">
        <v>2040502</v>
      </c>
      <c r="B339" s="21" t="s">
        <v>13</v>
      </c>
      <c r="C339" s="23">
        <f t="shared" si="107"/>
        <v>7</v>
      </c>
      <c r="D339" s="23" t="str">
        <f t="shared" si="101"/>
        <v>20405</v>
      </c>
      <c r="E339" s="25">
        <f>VLOOKUP(A339,'[1]L02'!$A$6:$D$1317,4,0)</f>
        <v>0</v>
      </c>
      <c r="F339" s="25">
        <f>ROUND(SUMIF([3]表三汇总表!$A$10:$A$611,A339,[3]表三汇总表!$D$10:$D$611),0)</f>
        <v>0</v>
      </c>
      <c r="G339" s="25">
        <f>VLOOKUP(A339,'[2]L02'!$A$6:$C$1332,3,0)</f>
        <v>0</v>
      </c>
      <c r="H339" s="26" t="e">
        <f t="shared" si="112"/>
        <v>#DIV/0!</v>
      </c>
      <c r="I339" s="26" t="e">
        <f t="shared" si="110"/>
        <v>#DIV/0!</v>
      </c>
      <c r="K339" s="4"/>
    </row>
    <row r="340" ht="24.95" customHeight="1" spans="1:11">
      <c r="A340" s="21">
        <v>2040503</v>
      </c>
      <c r="B340" s="21" t="s">
        <v>64</v>
      </c>
      <c r="C340" s="23">
        <f t="shared" si="107"/>
        <v>7</v>
      </c>
      <c r="D340" s="23" t="str">
        <f t="shared" ref="D340:D371" si="113">IF(C340=5,"",MID(A340,1,5))</f>
        <v>20405</v>
      </c>
      <c r="E340" s="25">
        <f>VLOOKUP(A340,'[1]L02'!$A$6:$D$1317,4,0)</f>
        <v>0</v>
      </c>
      <c r="F340" s="25">
        <f>ROUND(SUMIF([3]表三汇总表!$A$10:$A$611,A340,[3]表三汇总表!$D$10:$D$611),0)</f>
        <v>0</v>
      </c>
      <c r="G340" s="25">
        <f>VLOOKUP(A340,'[2]L02'!$A$6:$C$1332,3,0)</f>
        <v>0</v>
      </c>
      <c r="H340" s="26" t="e">
        <f t="shared" si="112"/>
        <v>#DIV/0!</v>
      </c>
      <c r="I340" s="26" t="e">
        <f t="shared" si="110"/>
        <v>#DIV/0!</v>
      </c>
      <c r="K340" s="4"/>
    </row>
    <row r="341" ht="24.95" customHeight="1" spans="1:11">
      <c r="A341" s="21">
        <v>2040504</v>
      </c>
      <c r="B341" s="21" t="s">
        <v>630</v>
      </c>
      <c r="C341" s="23">
        <f t="shared" si="107"/>
        <v>7</v>
      </c>
      <c r="D341" s="23" t="str">
        <f t="shared" si="113"/>
        <v>20405</v>
      </c>
      <c r="E341" s="25">
        <f>VLOOKUP(A341,'[1]L02'!$A$6:$D$1317,4,0)</f>
        <v>0</v>
      </c>
      <c r="F341" s="25">
        <f>ROUND(SUMIF([3]表三汇总表!$A$10:$A$611,A341,[3]表三汇总表!$D$10:$D$611),0)</f>
        <v>0</v>
      </c>
      <c r="G341" s="25">
        <f>VLOOKUP(A341,'[2]L02'!$A$6:$C$1332,3,0)</f>
        <v>0</v>
      </c>
      <c r="H341" s="26" t="e">
        <f t="shared" si="112"/>
        <v>#DIV/0!</v>
      </c>
      <c r="I341" s="26" t="e">
        <f t="shared" si="110"/>
        <v>#DIV/0!</v>
      </c>
      <c r="K341" s="4"/>
    </row>
    <row r="342" s="4" customFormat="1" ht="24.95" customHeight="1" spans="1:9">
      <c r="A342" s="21">
        <v>2040505</v>
      </c>
      <c r="B342" s="21" t="s">
        <v>631</v>
      </c>
      <c r="C342" s="23">
        <f t="shared" si="107"/>
        <v>7</v>
      </c>
      <c r="D342" s="23" t="str">
        <f t="shared" si="113"/>
        <v>20405</v>
      </c>
      <c r="E342" s="25">
        <f>VLOOKUP(A342,'[1]L02'!$A$6:$D$1317,4,0)</f>
        <v>0</v>
      </c>
      <c r="F342" s="25">
        <f>ROUND(SUMIF([3]表三汇总表!$A$10:$A$611,A342,[3]表三汇总表!$D$10:$D$611),0)</f>
        <v>0</v>
      </c>
      <c r="G342" s="25">
        <f>VLOOKUP(A342,'[2]L02'!$A$6:$C$1332,3,0)</f>
        <v>0</v>
      </c>
      <c r="H342" s="26" t="e">
        <f t="shared" si="112"/>
        <v>#DIV/0!</v>
      </c>
      <c r="I342" s="26" t="e">
        <f t="shared" si="110"/>
        <v>#DIV/0!</v>
      </c>
    </row>
    <row r="343" ht="24.95" customHeight="1" spans="1:11">
      <c r="A343" s="21">
        <v>2040506</v>
      </c>
      <c r="B343" s="21" t="s">
        <v>632</v>
      </c>
      <c r="C343" s="23">
        <f t="shared" si="107"/>
        <v>7</v>
      </c>
      <c r="D343" s="23" t="str">
        <f t="shared" si="113"/>
        <v>20405</v>
      </c>
      <c r="E343" s="25">
        <f>VLOOKUP(A343,'[1]L02'!$A$6:$D$1317,4,0)</f>
        <v>0</v>
      </c>
      <c r="F343" s="25">
        <f>ROUND(SUMIF([3]表三汇总表!$A$10:$A$611,A343,[3]表三汇总表!$D$10:$D$611),0)</f>
        <v>0</v>
      </c>
      <c r="G343" s="25">
        <f>VLOOKUP(A343,'[2]L02'!$A$6:$C$1332,3,0)</f>
        <v>0</v>
      </c>
      <c r="H343" s="26" t="e">
        <f t="shared" si="112"/>
        <v>#DIV/0!</v>
      </c>
      <c r="I343" s="26" t="e">
        <f t="shared" si="110"/>
        <v>#DIV/0!</v>
      </c>
      <c r="K343" s="4"/>
    </row>
    <row r="344" ht="24.95" customHeight="1" spans="1:11">
      <c r="A344" s="21">
        <v>2040550</v>
      </c>
      <c r="B344" s="21" t="s">
        <v>33</v>
      </c>
      <c r="C344" s="23">
        <f t="shared" si="107"/>
        <v>7</v>
      </c>
      <c r="D344" s="23" t="str">
        <f t="shared" si="113"/>
        <v>20405</v>
      </c>
      <c r="E344" s="25">
        <f>VLOOKUP(A344,'[1]L02'!$A$6:$D$1317,4,0)</f>
        <v>0</v>
      </c>
      <c r="F344" s="25">
        <f>ROUND(SUMIF([3]表三汇总表!$A$10:$A$611,A344,[3]表三汇总表!$D$10:$D$611),0)</f>
        <v>0</v>
      </c>
      <c r="G344" s="25">
        <f>VLOOKUP(A344,'[2]L02'!$A$6:$C$1332,3,0)</f>
        <v>0</v>
      </c>
      <c r="H344" s="26" t="e">
        <f t="shared" si="112"/>
        <v>#DIV/0!</v>
      </c>
      <c r="I344" s="26" t="e">
        <f t="shared" si="110"/>
        <v>#DIV/0!</v>
      </c>
      <c r="K344" s="4"/>
    </row>
    <row r="345" ht="24.95" customHeight="1" spans="1:11">
      <c r="A345" s="21">
        <v>2040599</v>
      </c>
      <c r="B345" s="21" t="s">
        <v>633</v>
      </c>
      <c r="C345" s="23">
        <f t="shared" si="107"/>
        <v>7</v>
      </c>
      <c r="D345" s="23" t="str">
        <f t="shared" si="113"/>
        <v>20405</v>
      </c>
      <c r="E345" s="25">
        <f>VLOOKUP(A345,'[1]L02'!$A$6:$D$1317,4,0)</f>
        <v>0</v>
      </c>
      <c r="F345" s="25">
        <f>ROUND(SUMIF([3]表三汇总表!$A$10:$A$611,A345,[3]表三汇总表!$D$10:$D$611),0)</f>
        <v>0</v>
      </c>
      <c r="G345" s="25">
        <f>VLOOKUP(A345,'[2]L02'!$A$6:$C$1332,3,0)</f>
        <v>0</v>
      </c>
      <c r="H345" s="26" t="e">
        <f t="shared" si="112"/>
        <v>#DIV/0!</v>
      </c>
      <c r="I345" s="26" t="e">
        <f t="shared" si="110"/>
        <v>#DIV/0!</v>
      </c>
      <c r="K345" s="4"/>
    </row>
    <row r="346" s="4" customFormat="1" ht="24.95" customHeight="1" spans="1:9">
      <c r="A346" s="21">
        <v>20406</v>
      </c>
      <c r="B346" s="22" t="s">
        <v>94</v>
      </c>
      <c r="C346" s="23">
        <f t="shared" si="107"/>
        <v>5</v>
      </c>
      <c r="D346" s="23" t="str">
        <f t="shared" si="113"/>
        <v/>
      </c>
      <c r="E346" s="24">
        <f t="shared" ref="E346:G346" si="114">SUM(E347:E359)</f>
        <v>1148</v>
      </c>
      <c r="F346" s="24">
        <f t="shared" si="114"/>
        <v>1280</v>
      </c>
      <c r="G346" s="24">
        <f t="shared" si="114"/>
        <v>1052</v>
      </c>
      <c r="H346" s="20">
        <f t="shared" si="112"/>
        <v>82.1875</v>
      </c>
      <c r="I346" s="20">
        <f t="shared" si="110"/>
        <v>-8.36236933797909</v>
      </c>
    </row>
    <row r="347" ht="24.95" customHeight="1" spans="1:11">
      <c r="A347" s="21">
        <v>2040601</v>
      </c>
      <c r="B347" s="21" t="s">
        <v>12</v>
      </c>
      <c r="C347" s="23">
        <f t="shared" si="107"/>
        <v>7</v>
      </c>
      <c r="D347" s="23" t="str">
        <f t="shared" si="113"/>
        <v>20406</v>
      </c>
      <c r="E347" s="25">
        <f>VLOOKUP(A347,'[1]L02'!$A$6:$D$1317,4,0)</f>
        <v>952</v>
      </c>
      <c r="F347" s="25">
        <f>ROUND(SUMIF([3]表三汇总表!$A$10:$A$611,A347,[3]表三汇总表!$D$10:$D$611),0)</f>
        <v>1280</v>
      </c>
      <c r="G347" s="25">
        <f>VLOOKUP(A347,'[2]L02'!$A$6:$C$1332,3,0)</f>
        <v>762</v>
      </c>
      <c r="H347" s="26">
        <f t="shared" ref="H346:H360" si="115">G347/F347*100</f>
        <v>59.53125</v>
      </c>
      <c r="I347" s="26">
        <f t="shared" si="110"/>
        <v>-19.9579831932773</v>
      </c>
      <c r="K347" s="4"/>
    </row>
    <row r="348" ht="24.95" customHeight="1" spans="1:11">
      <c r="A348" s="21">
        <v>2040602</v>
      </c>
      <c r="B348" s="21" t="s">
        <v>13</v>
      </c>
      <c r="C348" s="23">
        <f t="shared" si="107"/>
        <v>7</v>
      </c>
      <c r="D348" s="23" t="str">
        <f t="shared" si="113"/>
        <v>20406</v>
      </c>
      <c r="E348" s="25">
        <f>VLOOKUP(A348,'[1]L02'!$A$6:$D$1317,4,0)</f>
        <v>12</v>
      </c>
      <c r="F348" s="25">
        <f>ROUND(SUMIF([3]表三汇总表!$A$10:$A$611,A348,[3]表三汇总表!$D$10:$D$611),0)</f>
        <v>0</v>
      </c>
      <c r="G348" s="25">
        <f>VLOOKUP(A348,'[2]L02'!$A$6:$C$1332,3,0)</f>
        <v>0</v>
      </c>
      <c r="H348" s="26" t="e">
        <f t="shared" si="115"/>
        <v>#DIV/0!</v>
      </c>
      <c r="I348" s="26">
        <f t="shared" si="110"/>
        <v>-100</v>
      </c>
      <c r="K348" s="4"/>
    </row>
    <row r="349" s="4" customFormat="1" ht="24.95" customHeight="1" spans="1:9">
      <c r="A349" s="21">
        <v>2040603</v>
      </c>
      <c r="B349" s="21" t="s">
        <v>64</v>
      </c>
      <c r="C349" s="23">
        <f t="shared" si="107"/>
        <v>7</v>
      </c>
      <c r="D349" s="23" t="str">
        <f t="shared" si="113"/>
        <v>20406</v>
      </c>
      <c r="E349" s="25">
        <f>VLOOKUP(A349,'[1]L02'!$A$6:$D$1317,4,0)</f>
        <v>0</v>
      </c>
      <c r="F349" s="25">
        <f>ROUND(SUMIF([3]表三汇总表!$A$10:$A$611,A349,[3]表三汇总表!$D$10:$D$611),0)</f>
        <v>0</v>
      </c>
      <c r="G349" s="25">
        <f>VLOOKUP(A349,'[2]L02'!$A$6:$C$1332,3,0)</f>
        <v>0</v>
      </c>
      <c r="H349" s="26" t="e">
        <f t="shared" si="115"/>
        <v>#DIV/0!</v>
      </c>
      <c r="I349" s="26" t="e">
        <f t="shared" si="110"/>
        <v>#DIV/0!</v>
      </c>
    </row>
    <row r="350" ht="24.95" customHeight="1" spans="1:11">
      <c r="A350" s="21">
        <v>2040604</v>
      </c>
      <c r="B350" s="21" t="s">
        <v>95</v>
      </c>
      <c r="C350" s="23">
        <f t="shared" si="107"/>
        <v>7</v>
      </c>
      <c r="D350" s="23" t="str">
        <f t="shared" si="113"/>
        <v>20406</v>
      </c>
      <c r="E350" s="25">
        <f>VLOOKUP(A350,'[1]L02'!$A$6:$D$1317,4,0)</f>
        <v>0</v>
      </c>
      <c r="F350" s="25">
        <f>ROUND(SUMIF([3]表三汇总表!$A$10:$A$611,A350,[3]表三汇总表!$D$10:$D$611),0)</f>
        <v>0</v>
      </c>
      <c r="G350" s="25">
        <f>VLOOKUP(A350,'[2]L02'!$A$6:$C$1332,3,0)</f>
        <v>85</v>
      </c>
      <c r="H350" s="26" t="e">
        <f t="shared" si="115"/>
        <v>#DIV/0!</v>
      </c>
      <c r="I350" s="26" t="e">
        <f t="shared" si="110"/>
        <v>#DIV/0!</v>
      </c>
      <c r="K350" s="4"/>
    </row>
    <row r="351" s="4" customFormat="1" ht="24.95" customHeight="1" spans="1:9">
      <c r="A351" s="21">
        <v>2040605</v>
      </c>
      <c r="B351" s="21" t="s">
        <v>634</v>
      </c>
      <c r="C351" s="23">
        <f t="shared" si="107"/>
        <v>7</v>
      </c>
      <c r="D351" s="23" t="str">
        <f t="shared" si="113"/>
        <v>20406</v>
      </c>
      <c r="E351" s="25">
        <f>VLOOKUP(A351,'[1]L02'!$A$6:$D$1317,4,0)</f>
        <v>0</v>
      </c>
      <c r="F351" s="25">
        <f>ROUND(SUMIF([3]表三汇总表!$A$10:$A$611,A351,[3]表三汇总表!$D$10:$D$611),0)</f>
        <v>0</v>
      </c>
      <c r="G351" s="25">
        <f>VLOOKUP(A351,'[2]L02'!$A$6:$C$1332,3,0)</f>
        <v>0</v>
      </c>
      <c r="H351" s="26" t="e">
        <f t="shared" si="115"/>
        <v>#DIV/0!</v>
      </c>
      <c r="I351" s="26" t="e">
        <f t="shared" si="110"/>
        <v>#DIV/0!</v>
      </c>
    </row>
    <row r="352" s="5" customFormat="1" ht="24.95" customHeight="1" spans="1:11">
      <c r="A352" s="21">
        <v>2040606</v>
      </c>
      <c r="B352" s="21" t="s">
        <v>635</v>
      </c>
      <c r="C352" s="23">
        <f t="shared" si="107"/>
        <v>7</v>
      </c>
      <c r="D352" s="23" t="str">
        <f t="shared" si="113"/>
        <v>20406</v>
      </c>
      <c r="E352" s="25">
        <f>VLOOKUP(A352,'[1]L02'!$A$6:$D$1317,4,0)</f>
        <v>0</v>
      </c>
      <c r="F352" s="25">
        <f>ROUND(SUMIF([3]表三汇总表!$A$10:$A$611,A352,[3]表三汇总表!$D$10:$D$611),0)</f>
        <v>0</v>
      </c>
      <c r="G352" s="25">
        <f>VLOOKUP(A352,'[2]L02'!$A$6:$C$1332,3,0)</f>
        <v>0</v>
      </c>
      <c r="H352" s="26" t="e">
        <f t="shared" si="115"/>
        <v>#DIV/0!</v>
      </c>
      <c r="I352" s="26" t="e">
        <f t="shared" si="110"/>
        <v>#DIV/0!</v>
      </c>
      <c r="K352" s="4"/>
    </row>
    <row r="353" ht="24.95" customHeight="1" spans="1:11">
      <c r="A353" s="21">
        <v>2040607</v>
      </c>
      <c r="B353" s="21" t="s">
        <v>96</v>
      </c>
      <c r="C353" s="23">
        <f t="shared" si="107"/>
        <v>7</v>
      </c>
      <c r="D353" s="23" t="str">
        <f t="shared" si="113"/>
        <v>20406</v>
      </c>
      <c r="E353" s="25">
        <f>VLOOKUP(A353,'[1]L02'!$A$6:$D$1317,4,0)</f>
        <v>18</v>
      </c>
      <c r="F353" s="25">
        <f>ROUND(SUMIF([3]表三汇总表!$A$10:$A$611,A353,[3]表三汇总表!$D$10:$D$611),0)</f>
        <v>0</v>
      </c>
      <c r="G353" s="25">
        <f>VLOOKUP(A353,'[2]L02'!$A$6:$C$1332,3,0)</f>
        <v>0</v>
      </c>
      <c r="H353" s="26" t="e">
        <f t="shared" si="115"/>
        <v>#DIV/0!</v>
      </c>
      <c r="I353" s="26">
        <f t="shared" si="110"/>
        <v>-100</v>
      </c>
      <c r="K353" s="4"/>
    </row>
    <row r="354" s="4" customFormat="1" ht="24.95" customHeight="1" spans="1:9">
      <c r="A354" s="21">
        <v>2040608</v>
      </c>
      <c r="B354" s="21" t="s">
        <v>636</v>
      </c>
      <c r="C354" s="23">
        <f t="shared" si="107"/>
        <v>7</v>
      </c>
      <c r="D354" s="23" t="str">
        <f t="shared" si="113"/>
        <v>20406</v>
      </c>
      <c r="E354" s="25">
        <f>VLOOKUP(A354,'[1]L02'!$A$6:$D$1317,4,0)</f>
        <v>0</v>
      </c>
      <c r="F354" s="25">
        <f>ROUND(SUMIF([3]表三汇总表!$A$10:$A$611,A354,[3]表三汇总表!$D$10:$D$611),0)</f>
        <v>0</v>
      </c>
      <c r="G354" s="25">
        <f>VLOOKUP(A354,'[2]L02'!$A$6:$C$1332,3,0)</f>
        <v>0</v>
      </c>
      <c r="H354" s="26" t="e">
        <f t="shared" si="115"/>
        <v>#DIV/0!</v>
      </c>
      <c r="I354" s="26" t="e">
        <f t="shared" si="110"/>
        <v>#DIV/0!</v>
      </c>
    </row>
    <row r="355" ht="24.95" customHeight="1" spans="1:11">
      <c r="A355" s="21">
        <v>2040610</v>
      </c>
      <c r="B355" s="21" t="s">
        <v>637</v>
      </c>
      <c r="C355" s="23">
        <f t="shared" si="107"/>
        <v>7</v>
      </c>
      <c r="D355" s="23" t="str">
        <f t="shared" si="113"/>
        <v>20406</v>
      </c>
      <c r="E355" s="25">
        <f>VLOOKUP(A355,'[1]L02'!$A$6:$D$1317,4,0)</f>
        <v>0</v>
      </c>
      <c r="F355" s="25">
        <f>ROUND(SUMIF([3]表三汇总表!$A$10:$A$611,A355,[3]表三汇总表!$D$10:$D$611),0)</f>
        <v>0</v>
      </c>
      <c r="G355" s="25">
        <f>VLOOKUP(A355,'[2]L02'!$A$6:$C$1332,3,0)</f>
        <v>0</v>
      </c>
      <c r="H355" s="26" t="e">
        <f t="shared" si="115"/>
        <v>#DIV/0!</v>
      </c>
      <c r="I355" s="26" t="e">
        <f t="shared" si="110"/>
        <v>#DIV/0!</v>
      </c>
      <c r="K355" s="4"/>
    </row>
    <row r="356" s="4" customFormat="1" ht="24.95" customHeight="1" spans="1:9">
      <c r="A356" s="21">
        <v>2040612</v>
      </c>
      <c r="B356" s="21" t="s">
        <v>638</v>
      </c>
      <c r="C356" s="23">
        <f t="shared" si="107"/>
        <v>7</v>
      </c>
      <c r="D356" s="23" t="str">
        <f t="shared" si="113"/>
        <v>20406</v>
      </c>
      <c r="E356" s="25">
        <f>VLOOKUP(A356,'[1]L02'!$A$6:$D$1317,4,0)</f>
        <v>0</v>
      </c>
      <c r="F356" s="25">
        <f>ROUND(SUMIF([3]表三汇总表!$A$10:$A$611,A356,[3]表三汇总表!$D$10:$D$611),0)</f>
        <v>0</v>
      </c>
      <c r="G356" s="25">
        <f>VLOOKUP(A356,'[2]L02'!$A$6:$C$1332,3,0)</f>
        <v>0</v>
      </c>
      <c r="H356" s="26" t="e">
        <f t="shared" si="115"/>
        <v>#DIV/0!</v>
      </c>
      <c r="I356" s="26" t="e">
        <f t="shared" si="110"/>
        <v>#DIV/0!</v>
      </c>
    </row>
    <row r="357" ht="24.95" customHeight="1" spans="1:11">
      <c r="A357" s="21">
        <v>2040613</v>
      </c>
      <c r="B357" s="21" t="s">
        <v>89</v>
      </c>
      <c r="C357" s="23">
        <f t="shared" si="107"/>
        <v>7</v>
      </c>
      <c r="D357" s="23" t="str">
        <f t="shared" si="113"/>
        <v>20406</v>
      </c>
      <c r="E357" s="25">
        <f>VLOOKUP(A357,'[1]L02'!$A$6:$D$1317,4,0)</f>
        <v>0</v>
      </c>
      <c r="F357" s="25">
        <f>ROUND(SUMIF([3]表三汇总表!$A$10:$A$611,A357,[3]表三汇总表!$D$10:$D$611),0)</f>
        <v>0</v>
      </c>
      <c r="G357" s="25">
        <f>VLOOKUP(A357,'[2]L02'!$A$6:$C$1332,3,0)</f>
        <v>0</v>
      </c>
      <c r="H357" s="26" t="e">
        <f t="shared" si="115"/>
        <v>#DIV/0!</v>
      </c>
      <c r="I357" s="26" t="e">
        <f t="shared" si="110"/>
        <v>#DIV/0!</v>
      </c>
      <c r="K357" s="4"/>
    </row>
    <row r="358" s="4" customFormat="1" ht="24.95" customHeight="1" spans="1:9">
      <c r="A358" s="21">
        <v>2040650</v>
      </c>
      <c r="B358" s="21" t="s">
        <v>33</v>
      </c>
      <c r="C358" s="23">
        <f t="shared" si="107"/>
        <v>7</v>
      </c>
      <c r="D358" s="23" t="str">
        <f t="shared" si="113"/>
        <v>20406</v>
      </c>
      <c r="E358" s="25">
        <f>VLOOKUP(A358,'[1]L02'!$A$6:$D$1317,4,0)</f>
        <v>0</v>
      </c>
      <c r="F358" s="25">
        <f>ROUND(SUMIF([3]表三汇总表!$A$10:$A$611,A358,[3]表三汇总表!$D$10:$D$611),0)</f>
        <v>0</v>
      </c>
      <c r="G358" s="25">
        <f>VLOOKUP(A358,'[2]L02'!$A$6:$C$1332,3,0)</f>
        <v>0</v>
      </c>
      <c r="H358" s="26" t="e">
        <f t="shared" si="115"/>
        <v>#DIV/0!</v>
      </c>
      <c r="I358" s="26" t="e">
        <f t="shared" si="110"/>
        <v>#DIV/0!</v>
      </c>
    </row>
    <row r="359" s="4" customFormat="1" ht="24.95" customHeight="1" spans="1:9">
      <c r="A359" s="21">
        <v>2040699</v>
      </c>
      <c r="B359" s="21" t="s">
        <v>97</v>
      </c>
      <c r="C359" s="23">
        <f t="shared" si="107"/>
        <v>7</v>
      </c>
      <c r="D359" s="23" t="str">
        <f t="shared" si="113"/>
        <v>20406</v>
      </c>
      <c r="E359" s="25">
        <f>VLOOKUP(A359,'[1]L02'!$A$6:$D$1317,4,0)</f>
        <v>166</v>
      </c>
      <c r="F359" s="25">
        <f>ROUND(SUMIF([3]表三汇总表!$A$10:$A$611,A359,[3]表三汇总表!$D$10:$D$611),0)</f>
        <v>0</v>
      </c>
      <c r="G359" s="25">
        <f>VLOOKUP(A359,'[2]L02'!$A$6:$C$1332,3,0)</f>
        <v>205</v>
      </c>
      <c r="H359" s="26" t="e">
        <f t="shared" si="115"/>
        <v>#DIV/0!</v>
      </c>
      <c r="I359" s="26">
        <f t="shared" si="110"/>
        <v>23.4939759036145</v>
      </c>
    </row>
    <row r="360" ht="24.95" customHeight="1" spans="1:11">
      <c r="A360" s="21">
        <v>20407</v>
      </c>
      <c r="B360" s="22" t="s">
        <v>639</v>
      </c>
      <c r="C360" s="23">
        <f t="shared" si="107"/>
        <v>5</v>
      </c>
      <c r="D360" s="23" t="str">
        <f t="shared" si="113"/>
        <v/>
      </c>
      <c r="E360" s="25"/>
      <c r="F360" s="25"/>
      <c r="G360" s="25"/>
      <c r="H360" s="20" t="e">
        <f t="shared" si="115"/>
        <v>#DIV/0!</v>
      </c>
      <c r="I360" s="20" t="e">
        <f t="shared" si="110"/>
        <v>#DIV/0!</v>
      </c>
      <c r="K360" s="4"/>
    </row>
    <row r="361" ht="24.95" customHeight="1" spans="1:11">
      <c r="A361" s="21">
        <v>2040701</v>
      </c>
      <c r="B361" s="21" t="s">
        <v>12</v>
      </c>
      <c r="C361" s="23">
        <f t="shared" si="107"/>
        <v>7</v>
      </c>
      <c r="D361" s="23" t="str">
        <f t="shared" si="113"/>
        <v>20407</v>
      </c>
      <c r="E361" s="25">
        <f>VLOOKUP(A361,'[1]L02'!$A$6:$D$1317,4,0)</f>
        <v>0</v>
      </c>
      <c r="F361" s="25">
        <f>ROUND(SUMIF([3]表三汇总表!$A$10:$A$611,A361,[3]表三汇总表!$D$10:$D$611),0)</f>
        <v>0</v>
      </c>
      <c r="G361" s="25">
        <f>VLOOKUP(A361,'[2]L02'!$A$6:$C$1332,3,0)</f>
        <v>0</v>
      </c>
      <c r="H361" s="26" t="e">
        <f t="shared" ref="H360:H370" si="116">G361/F361*100</f>
        <v>#DIV/0!</v>
      </c>
      <c r="I361" s="26" t="e">
        <f t="shared" si="110"/>
        <v>#DIV/0!</v>
      </c>
      <c r="K361" s="4"/>
    </row>
    <row r="362" s="4" customFormat="1" ht="24.95" customHeight="1" spans="1:9">
      <c r="A362" s="21">
        <v>2040702</v>
      </c>
      <c r="B362" s="21" t="s">
        <v>13</v>
      </c>
      <c r="C362" s="23">
        <f t="shared" si="107"/>
        <v>7</v>
      </c>
      <c r="D362" s="23" t="str">
        <f t="shared" si="113"/>
        <v>20407</v>
      </c>
      <c r="E362" s="25">
        <f>VLOOKUP(A362,'[1]L02'!$A$6:$D$1317,4,0)</f>
        <v>0</v>
      </c>
      <c r="F362" s="25">
        <f>ROUND(SUMIF([3]表三汇总表!$A$10:$A$611,A362,[3]表三汇总表!$D$10:$D$611),0)</f>
        <v>0</v>
      </c>
      <c r="G362" s="25">
        <f>VLOOKUP(A362,'[2]L02'!$A$6:$C$1332,3,0)</f>
        <v>0</v>
      </c>
      <c r="H362" s="26" t="e">
        <f t="shared" si="116"/>
        <v>#DIV/0!</v>
      </c>
      <c r="I362" s="26" t="e">
        <f t="shared" si="110"/>
        <v>#DIV/0!</v>
      </c>
    </row>
    <row r="363" ht="24.95" customHeight="1" spans="1:11">
      <c r="A363" s="21">
        <v>2040703</v>
      </c>
      <c r="B363" s="21" t="s">
        <v>64</v>
      </c>
      <c r="C363" s="23">
        <f t="shared" si="107"/>
        <v>7</v>
      </c>
      <c r="D363" s="23" t="str">
        <f t="shared" si="113"/>
        <v>20407</v>
      </c>
      <c r="E363" s="25">
        <f>VLOOKUP(A363,'[1]L02'!$A$6:$D$1317,4,0)</f>
        <v>0</v>
      </c>
      <c r="F363" s="25">
        <f>ROUND(SUMIF([3]表三汇总表!$A$10:$A$611,A363,[3]表三汇总表!$D$10:$D$611),0)</f>
        <v>0</v>
      </c>
      <c r="G363" s="25">
        <f>VLOOKUP(A363,'[2]L02'!$A$6:$C$1332,3,0)</f>
        <v>0</v>
      </c>
      <c r="H363" s="26" t="e">
        <f t="shared" si="116"/>
        <v>#DIV/0!</v>
      </c>
      <c r="I363" s="26" t="e">
        <f t="shared" si="110"/>
        <v>#DIV/0!</v>
      </c>
      <c r="K363" s="4"/>
    </row>
    <row r="364" ht="24.95" customHeight="1" spans="1:11">
      <c r="A364" s="21">
        <v>2040704</v>
      </c>
      <c r="B364" s="21" t="s">
        <v>640</v>
      </c>
      <c r="C364" s="23">
        <f t="shared" si="107"/>
        <v>7</v>
      </c>
      <c r="D364" s="23" t="str">
        <f t="shared" si="113"/>
        <v>20407</v>
      </c>
      <c r="E364" s="25">
        <f>VLOOKUP(A364,'[1]L02'!$A$6:$D$1317,4,0)</f>
        <v>0</v>
      </c>
      <c r="F364" s="25">
        <f>ROUND(SUMIF([3]表三汇总表!$A$10:$A$611,A364,[3]表三汇总表!$D$10:$D$611),0)</f>
        <v>0</v>
      </c>
      <c r="G364" s="25">
        <f>VLOOKUP(A364,'[2]L02'!$A$6:$C$1332,3,0)</f>
        <v>0</v>
      </c>
      <c r="H364" s="26" t="e">
        <f t="shared" si="116"/>
        <v>#DIV/0!</v>
      </c>
      <c r="I364" s="26" t="e">
        <f t="shared" si="110"/>
        <v>#DIV/0!</v>
      </c>
      <c r="K364" s="4"/>
    </row>
    <row r="365" s="4" customFormat="1" ht="24.95" customHeight="1" spans="1:9">
      <c r="A365" s="21">
        <v>2040705</v>
      </c>
      <c r="B365" s="21" t="s">
        <v>641</v>
      </c>
      <c r="C365" s="23">
        <f t="shared" si="107"/>
        <v>7</v>
      </c>
      <c r="D365" s="23" t="str">
        <f t="shared" si="113"/>
        <v>20407</v>
      </c>
      <c r="E365" s="25">
        <f>VLOOKUP(A365,'[1]L02'!$A$6:$D$1317,4,0)</f>
        <v>0</v>
      </c>
      <c r="F365" s="25">
        <f>ROUND(SUMIF([3]表三汇总表!$A$10:$A$611,A365,[3]表三汇总表!$D$10:$D$611),0)</f>
        <v>0</v>
      </c>
      <c r="G365" s="25">
        <f>VLOOKUP(A365,'[2]L02'!$A$6:$C$1332,3,0)</f>
        <v>0</v>
      </c>
      <c r="H365" s="26" t="e">
        <f t="shared" si="116"/>
        <v>#DIV/0!</v>
      </c>
      <c r="I365" s="26" t="e">
        <f t="shared" si="110"/>
        <v>#DIV/0!</v>
      </c>
    </row>
    <row r="366" ht="24.95" customHeight="1" spans="1:11">
      <c r="A366" s="21">
        <v>2040706</v>
      </c>
      <c r="B366" s="21" t="s">
        <v>642</v>
      </c>
      <c r="C366" s="23">
        <f t="shared" si="107"/>
        <v>7</v>
      </c>
      <c r="D366" s="23" t="str">
        <f t="shared" si="113"/>
        <v>20407</v>
      </c>
      <c r="E366" s="25">
        <f>VLOOKUP(A366,'[1]L02'!$A$6:$D$1317,4,0)</f>
        <v>0</v>
      </c>
      <c r="F366" s="25">
        <f>ROUND(SUMIF([3]表三汇总表!$A$10:$A$611,A366,[3]表三汇总表!$D$10:$D$611),0)</f>
        <v>0</v>
      </c>
      <c r="G366" s="25">
        <f>VLOOKUP(A366,'[2]L02'!$A$6:$C$1332,3,0)</f>
        <v>0</v>
      </c>
      <c r="H366" s="26" t="e">
        <f t="shared" si="116"/>
        <v>#DIV/0!</v>
      </c>
      <c r="I366" s="26" t="e">
        <f t="shared" si="110"/>
        <v>#DIV/0!</v>
      </c>
      <c r="K366" s="4"/>
    </row>
    <row r="367" ht="24.95" customHeight="1" spans="1:11">
      <c r="A367" s="21">
        <v>2040707</v>
      </c>
      <c r="B367" s="21" t="s">
        <v>89</v>
      </c>
      <c r="C367" s="23">
        <f t="shared" si="107"/>
        <v>7</v>
      </c>
      <c r="D367" s="23" t="str">
        <f t="shared" si="113"/>
        <v>20407</v>
      </c>
      <c r="E367" s="25">
        <f>VLOOKUP(A367,'[1]L02'!$A$6:$D$1317,4,0)</f>
        <v>0</v>
      </c>
      <c r="F367" s="25">
        <f>ROUND(SUMIF([3]表三汇总表!$A$10:$A$611,A367,[3]表三汇总表!$D$10:$D$611),0)</f>
        <v>0</v>
      </c>
      <c r="G367" s="25">
        <f>VLOOKUP(A367,'[2]L02'!$A$6:$C$1332,3,0)</f>
        <v>0</v>
      </c>
      <c r="H367" s="26" t="e">
        <f t="shared" si="116"/>
        <v>#DIV/0!</v>
      </c>
      <c r="I367" s="26" t="e">
        <f t="shared" si="110"/>
        <v>#DIV/0!</v>
      </c>
      <c r="K367" s="4"/>
    </row>
    <row r="368" ht="24.95" customHeight="1" spans="1:11">
      <c r="A368" s="21">
        <v>2040750</v>
      </c>
      <c r="B368" s="21" t="s">
        <v>33</v>
      </c>
      <c r="C368" s="23">
        <f t="shared" si="107"/>
        <v>7</v>
      </c>
      <c r="D368" s="23" t="str">
        <f t="shared" si="113"/>
        <v>20407</v>
      </c>
      <c r="E368" s="25">
        <f>VLOOKUP(A368,'[1]L02'!$A$6:$D$1317,4,0)</f>
        <v>0</v>
      </c>
      <c r="F368" s="25">
        <f>ROUND(SUMIF([3]表三汇总表!$A$10:$A$611,A368,[3]表三汇总表!$D$10:$D$611),0)</f>
        <v>0</v>
      </c>
      <c r="G368" s="25">
        <f>VLOOKUP(A368,'[2]L02'!$A$6:$C$1332,3,0)</f>
        <v>0</v>
      </c>
      <c r="H368" s="26" t="e">
        <f t="shared" si="116"/>
        <v>#DIV/0!</v>
      </c>
      <c r="I368" s="26" t="e">
        <f t="shared" si="110"/>
        <v>#DIV/0!</v>
      </c>
      <c r="K368" s="4"/>
    </row>
    <row r="369" ht="24.95" customHeight="1" spans="1:11">
      <c r="A369" s="21">
        <v>2040799</v>
      </c>
      <c r="B369" s="21" t="s">
        <v>643</v>
      </c>
      <c r="C369" s="23">
        <f t="shared" si="107"/>
        <v>7</v>
      </c>
      <c r="D369" s="23" t="str">
        <f t="shared" si="113"/>
        <v>20407</v>
      </c>
      <c r="E369" s="25">
        <f>VLOOKUP(A369,'[1]L02'!$A$6:$D$1317,4,0)</f>
        <v>0</v>
      </c>
      <c r="F369" s="25">
        <f>ROUND(SUMIF([3]表三汇总表!$A$10:$A$611,A369,[3]表三汇总表!$D$10:$D$611),0)</f>
        <v>0</v>
      </c>
      <c r="G369" s="25">
        <f>VLOOKUP(A369,'[2]L02'!$A$6:$C$1332,3,0)</f>
        <v>0</v>
      </c>
      <c r="H369" s="26" t="e">
        <f t="shared" si="116"/>
        <v>#DIV/0!</v>
      </c>
      <c r="I369" s="26" t="e">
        <f t="shared" si="110"/>
        <v>#DIV/0!</v>
      </c>
      <c r="K369" s="4"/>
    </row>
    <row r="370" ht="24.95" customHeight="1" spans="1:11">
      <c r="A370" s="21">
        <v>20408</v>
      </c>
      <c r="B370" s="22" t="s">
        <v>644</v>
      </c>
      <c r="C370" s="23">
        <f t="shared" si="107"/>
        <v>5</v>
      </c>
      <c r="D370" s="23" t="str">
        <f t="shared" si="113"/>
        <v/>
      </c>
      <c r="E370" s="25">
        <f t="shared" ref="E370:G370" si="117">SUM(E371:E379)</f>
        <v>0</v>
      </c>
      <c r="F370" s="25">
        <f t="shared" si="117"/>
        <v>0</v>
      </c>
      <c r="G370" s="25">
        <f t="shared" si="117"/>
        <v>0</v>
      </c>
      <c r="H370" s="20" t="e">
        <f t="shared" si="116"/>
        <v>#DIV/0!</v>
      </c>
      <c r="I370" s="20" t="e">
        <f t="shared" si="110"/>
        <v>#DIV/0!</v>
      </c>
      <c r="K370" s="4"/>
    </row>
    <row r="371" s="4" customFormat="1" ht="24.95" customHeight="1" spans="1:9">
      <c r="A371" s="21">
        <v>2040801</v>
      </c>
      <c r="B371" s="21" t="s">
        <v>12</v>
      </c>
      <c r="C371" s="23">
        <f t="shared" si="107"/>
        <v>7</v>
      </c>
      <c r="D371" s="23" t="str">
        <f t="shared" si="113"/>
        <v>20408</v>
      </c>
      <c r="E371" s="25">
        <f>VLOOKUP(A371,'[1]L02'!$A$6:$D$1317,4,0)</f>
        <v>0</v>
      </c>
      <c r="F371" s="25">
        <f>ROUND(SUMIF([3]表三汇总表!$A$10:$A$611,A371,[3]表三汇总表!$D$10:$D$611),0)</f>
        <v>0</v>
      </c>
      <c r="G371" s="25">
        <f>VLOOKUP(A371,'[2]L02'!$A$6:$C$1332,3,0)</f>
        <v>0</v>
      </c>
      <c r="H371" s="26" t="e">
        <f t="shared" ref="H371:H380" si="118">G371/F371*100</f>
        <v>#DIV/0!</v>
      </c>
      <c r="I371" s="26" t="e">
        <f t="shared" si="110"/>
        <v>#DIV/0!</v>
      </c>
    </row>
    <row r="372" ht="24.95" customHeight="1" spans="1:11">
      <c r="A372" s="21">
        <v>2040802</v>
      </c>
      <c r="B372" s="21" t="s">
        <v>13</v>
      </c>
      <c r="C372" s="23">
        <f t="shared" si="107"/>
        <v>7</v>
      </c>
      <c r="D372" s="23" t="str">
        <f t="shared" ref="D372:D396" si="119">IF(C372=5,"",MID(A372,1,5))</f>
        <v>20408</v>
      </c>
      <c r="E372" s="25">
        <f>VLOOKUP(A372,'[1]L02'!$A$6:$D$1317,4,0)</f>
        <v>0</v>
      </c>
      <c r="F372" s="25">
        <f>ROUND(SUMIF([3]表三汇总表!$A$10:$A$611,A372,[3]表三汇总表!$D$10:$D$611),0)</f>
        <v>0</v>
      </c>
      <c r="G372" s="25">
        <f>VLOOKUP(A372,'[2]L02'!$A$6:$C$1332,3,0)</f>
        <v>0</v>
      </c>
      <c r="H372" s="26" t="e">
        <f t="shared" si="118"/>
        <v>#DIV/0!</v>
      </c>
      <c r="I372" s="26" t="e">
        <f t="shared" si="110"/>
        <v>#DIV/0!</v>
      </c>
      <c r="K372" s="4"/>
    </row>
    <row r="373" ht="24.95" customHeight="1" spans="1:11">
      <c r="A373" s="21">
        <v>2040803</v>
      </c>
      <c r="B373" s="21" t="s">
        <v>64</v>
      </c>
      <c r="C373" s="23">
        <f t="shared" si="107"/>
        <v>7</v>
      </c>
      <c r="D373" s="23" t="str">
        <f t="shared" si="119"/>
        <v>20408</v>
      </c>
      <c r="E373" s="25">
        <f>VLOOKUP(A373,'[1]L02'!$A$6:$D$1317,4,0)</f>
        <v>0</v>
      </c>
      <c r="F373" s="25">
        <f>ROUND(SUMIF([3]表三汇总表!$A$10:$A$611,A373,[3]表三汇总表!$D$10:$D$611),0)</f>
        <v>0</v>
      </c>
      <c r="G373" s="25">
        <f>VLOOKUP(A373,'[2]L02'!$A$6:$C$1332,3,0)</f>
        <v>0</v>
      </c>
      <c r="H373" s="26" t="e">
        <f t="shared" si="118"/>
        <v>#DIV/0!</v>
      </c>
      <c r="I373" s="26" t="e">
        <f t="shared" si="110"/>
        <v>#DIV/0!</v>
      </c>
      <c r="K373" s="4"/>
    </row>
    <row r="374" ht="24.95" customHeight="1" spans="1:11">
      <c r="A374" s="21">
        <v>2040804</v>
      </c>
      <c r="B374" s="21" t="s">
        <v>645</v>
      </c>
      <c r="C374" s="23">
        <f t="shared" si="107"/>
        <v>7</v>
      </c>
      <c r="D374" s="23" t="str">
        <f t="shared" si="119"/>
        <v>20408</v>
      </c>
      <c r="E374" s="25">
        <f>VLOOKUP(A374,'[1]L02'!$A$6:$D$1317,4,0)</f>
        <v>0</v>
      </c>
      <c r="F374" s="25">
        <f>ROUND(SUMIF([3]表三汇总表!$A$10:$A$611,A374,[3]表三汇总表!$D$10:$D$611),0)</f>
        <v>0</v>
      </c>
      <c r="G374" s="25">
        <f>VLOOKUP(A374,'[2]L02'!$A$6:$C$1332,3,0)</f>
        <v>0</v>
      </c>
      <c r="H374" s="26" t="e">
        <f t="shared" si="118"/>
        <v>#DIV/0!</v>
      </c>
      <c r="I374" s="26" t="e">
        <f t="shared" si="110"/>
        <v>#DIV/0!</v>
      </c>
      <c r="K374" s="4"/>
    </row>
    <row r="375" s="4" customFormat="1" ht="24.95" customHeight="1" spans="1:9">
      <c r="A375" s="21">
        <v>2040805</v>
      </c>
      <c r="B375" s="21" t="s">
        <v>646</v>
      </c>
      <c r="C375" s="23">
        <f t="shared" si="107"/>
        <v>7</v>
      </c>
      <c r="D375" s="23" t="str">
        <f t="shared" si="119"/>
        <v>20408</v>
      </c>
      <c r="E375" s="25">
        <f>VLOOKUP(A375,'[1]L02'!$A$6:$D$1317,4,0)</f>
        <v>0</v>
      </c>
      <c r="F375" s="25">
        <f>ROUND(SUMIF([3]表三汇总表!$A$10:$A$611,A375,[3]表三汇总表!$D$10:$D$611),0)</f>
        <v>0</v>
      </c>
      <c r="G375" s="25">
        <f>VLOOKUP(A375,'[2]L02'!$A$6:$C$1332,3,0)</f>
        <v>0</v>
      </c>
      <c r="H375" s="26" t="e">
        <f t="shared" si="118"/>
        <v>#DIV/0!</v>
      </c>
      <c r="I375" s="26" t="e">
        <f t="shared" si="110"/>
        <v>#DIV/0!</v>
      </c>
    </row>
    <row r="376" ht="24.95" customHeight="1" spans="1:11">
      <c r="A376" s="21">
        <v>2040806</v>
      </c>
      <c r="B376" s="21" t="s">
        <v>647</v>
      </c>
      <c r="C376" s="23">
        <f t="shared" si="107"/>
        <v>7</v>
      </c>
      <c r="D376" s="23" t="str">
        <f t="shared" si="119"/>
        <v>20408</v>
      </c>
      <c r="E376" s="25">
        <f>VLOOKUP(A376,'[1]L02'!$A$6:$D$1317,4,0)</f>
        <v>0</v>
      </c>
      <c r="F376" s="25">
        <f>ROUND(SUMIF([3]表三汇总表!$A$10:$A$611,A376,[3]表三汇总表!$D$10:$D$611),0)</f>
        <v>0</v>
      </c>
      <c r="G376" s="25">
        <f>VLOOKUP(A376,'[2]L02'!$A$6:$C$1332,3,0)</f>
        <v>0</v>
      </c>
      <c r="H376" s="26" t="e">
        <f t="shared" si="118"/>
        <v>#DIV/0!</v>
      </c>
      <c r="I376" s="26" t="e">
        <f t="shared" si="110"/>
        <v>#DIV/0!</v>
      </c>
      <c r="K376" s="4"/>
    </row>
    <row r="377" ht="24.95" customHeight="1" spans="1:11">
      <c r="A377" s="21">
        <v>2040807</v>
      </c>
      <c r="B377" s="21" t="s">
        <v>89</v>
      </c>
      <c r="C377" s="23">
        <f t="shared" si="107"/>
        <v>7</v>
      </c>
      <c r="D377" s="23" t="str">
        <f t="shared" si="119"/>
        <v>20408</v>
      </c>
      <c r="E377" s="25">
        <f>VLOOKUP(A377,'[1]L02'!$A$6:$D$1317,4,0)</f>
        <v>0</v>
      </c>
      <c r="F377" s="25">
        <f>ROUND(SUMIF([3]表三汇总表!$A$10:$A$611,A377,[3]表三汇总表!$D$10:$D$611),0)</f>
        <v>0</v>
      </c>
      <c r="G377" s="25">
        <f>VLOOKUP(A377,'[2]L02'!$A$6:$C$1332,3,0)</f>
        <v>0</v>
      </c>
      <c r="H377" s="26" t="e">
        <f t="shared" si="118"/>
        <v>#DIV/0!</v>
      </c>
      <c r="I377" s="26" t="e">
        <f t="shared" si="110"/>
        <v>#DIV/0!</v>
      </c>
      <c r="K377" s="4"/>
    </row>
    <row r="378" ht="24.95" customHeight="1" spans="1:11">
      <c r="A378" s="21">
        <v>2040850</v>
      </c>
      <c r="B378" s="21" t="s">
        <v>33</v>
      </c>
      <c r="C378" s="23">
        <f t="shared" si="107"/>
        <v>7</v>
      </c>
      <c r="D378" s="23" t="str">
        <f t="shared" si="119"/>
        <v>20408</v>
      </c>
      <c r="E378" s="25">
        <f>VLOOKUP(A378,'[1]L02'!$A$6:$D$1317,4,0)</f>
        <v>0</v>
      </c>
      <c r="F378" s="25">
        <f>ROUND(SUMIF([3]表三汇总表!$A$10:$A$611,A378,[3]表三汇总表!$D$10:$D$611),0)</f>
        <v>0</v>
      </c>
      <c r="G378" s="25">
        <f>VLOOKUP(A378,'[2]L02'!$A$6:$C$1332,3,0)</f>
        <v>0</v>
      </c>
      <c r="H378" s="26" t="e">
        <f t="shared" si="118"/>
        <v>#DIV/0!</v>
      </c>
      <c r="I378" s="26" t="e">
        <f t="shared" si="110"/>
        <v>#DIV/0!</v>
      </c>
      <c r="K378" s="4"/>
    </row>
    <row r="379" ht="24.95" customHeight="1" spans="1:11">
      <c r="A379" s="21">
        <v>2040899</v>
      </c>
      <c r="B379" s="21" t="s">
        <v>648</v>
      </c>
      <c r="C379" s="23">
        <f t="shared" si="107"/>
        <v>7</v>
      </c>
      <c r="D379" s="23" t="str">
        <f t="shared" si="119"/>
        <v>20408</v>
      </c>
      <c r="E379" s="25">
        <f>VLOOKUP(A379,'[1]L02'!$A$6:$D$1317,4,0)</f>
        <v>0</v>
      </c>
      <c r="F379" s="25">
        <f>ROUND(SUMIF([3]表三汇总表!$A$10:$A$611,A379,[3]表三汇总表!$D$10:$D$611),0)</f>
        <v>0</v>
      </c>
      <c r="G379" s="25">
        <f>VLOOKUP(A379,'[2]L02'!$A$6:$C$1332,3,0)</f>
        <v>0</v>
      </c>
      <c r="H379" s="26" t="e">
        <f t="shared" si="118"/>
        <v>#DIV/0!</v>
      </c>
      <c r="I379" s="26" t="e">
        <f t="shared" si="110"/>
        <v>#DIV/0!</v>
      </c>
      <c r="K379" s="4"/>
    </row>
    <row r="380" s="4" customFormat="1" ht="24.95" customHeight="1" spans="1:9">
      <c r="A380" s="21">
        <v>20409</v>
      </c>
      <c r="B380" s="22" t="s">
        <v>649</v>
      </c>
      <c r="C380" s="23">
        <f t="shared" si="107"/>
        <v>5</v>
      </c>
      <c r="D380" s="23" t="str">
        <f t="shared" si="119"/>
        <v/>
      </c>
      <c r="E380" s="24">
        <f t="shared" ref="E380:G380" si="120">SUM(E381:E387)</f>
        <v>0</v>
      </c>
      <c r="F380" s="24">
        <f t="shared" si="120"/>
        <v>0</v>
      </c>
      <c r="G380" s="24">
        <f t="shared" si="120"/>
        <v>0</v>
      </c>
      <c r="H380" s="20" t="e">
        <f t="shared" si="118"/>
        <v>#DIV/0!</v>
      </c>
      <c r="I380" s="20" t="e">
        <f t="shared" si="110"/>
        <v>#DIV/0!</v>
      </c>
    </row>
    <row r="381" ht="24.95" customHeight="1" spans="1:11">
      <c r="A381" s="21">
        <v>2040901</v>
      </c>
      <c r="B381" s="21" t="s">
        <v>12</v>
      </c>
      <c r="C381" s="23">
        <f t="shared" si="107"/>
        <v>7</v>
      </c>
      <c r="D381" s="23" t="str">
        <f t="shared" si="119"/>
        <v>20409</v>
      </c>
      <c r="E381" s="25">
        <f>VLOOKUP(A381,'[1]L02'!$A$6:$D$1317,4,0)</f>
        <v>0</v>
      </c>
      <c r="F381" s="25">
        <f>ROUND(SUMIF([3]表三汇总表!$A$10:$A$611,A381,[3]表三汇总表!$D$10:$D$611),0)</f>
        <v>0</v>
      </c>
      <c r="G381" s="25">
        <f>VLOOKUP(A381,'[2]L02'!$A$6:$C$1332,3,0)</f>
        <v>0</v>
      </c>
      <c r="H381" s="26" t="e">
        <f t="shared" ref="H381:H388" si="121">G381/F381*100</f>
        <v>#DIV/0!</v>
      </c>
      <c r="I381" s="26" t="e">
        <f t="shared" si="110"/>
        <v>#DIV/0!</v>
      </c>
      <c r="K381" s="4"/>
    </row>
    <row r="382" s="4" customFormat="1" ht="24.95" customHeight="1" spans="1:9">
      <c r="A382" s="21">
        <v>2040902</v>
      </c>
      <c r="B382" s="21" t="s">
        <v>13</v>
      </c>
      <c r="C382" s="23">
        <f t="shared" si="107"/>
        <v>7</v>
      </c>
      <c r="D382" s="23" t="str">
        <f t="shared" si="119"/>
        <v>20409</v>
      </c>
      <c r="E382" s="25">
        <f>VLOOKUP(A382,'[1]L02'!$A$6:$D$1317,4,0)</f>
        <v>0</v>
      </c>
      <c r="F382" s="25">
        <f>ROUND(SUMIF([3]表三汇总表!$A$10:$A$611,A382,[3]表三汇总表!$D$10:$D$611),0)</f>
        <v>0</v>
      </c>
      <c r="G382" s="25">
        <f>VLOOKUP(A382,'[2]L02'!$A$6:$C$1332,3,0)</f>
        <v>0</v>
      </c>
      <c r="H382" s="26" t="e">
        <f t="shared" si="121"/>
        <v>#DIV/0!</v>
      </c>
      <c r="I382" s="26" t="e">
        <f t="shared" si="110"/>
        <v>#DIV/0!</v>
      </c>
    </row>
    <row r="383" ht="24.95" customHeight="1" spans="1:11">
      <c r="A383" s="21">
        <v>2040903</v>
      </c>
      <c r="B383" s="21" t="s">
        <v>64</v>
      </c>
      <c r="C383" s="23">
        <f t="shared" si="107"/>
        <v>7</v>
      </c>
      <c r="D383" s="23" t="str">
        <f t="shared" si="119"/>
        <v>20409</v>
      </c>
      <c r="E383" s="25">
        <f>VLOOKUP(A383,'[1]L02'!$A$6:$D$1317,4,0)</f>
        <v>0</v>
      </c>
      <c r="F383" s="25">
        <f>ROUND(SUMIF([3]表三汇总表!$A$10:$A$611,A383,[3]表三汇总表!$D$10:$D$611),0)</f>
        <v>0</v>
      </c>
      <c r="G383" s="25">
        <f>VLOOKUP(A383,'[2]L02'!$A$6:$C$1332,3,0)</f>
        <v>0</v>
      </c>
      <c r="H383" s="26" t="e">
        <f t="shared" si="121"/>
        <v>#DIV/0!</v>
      </c>
      <c r="I383" s="26" t="e">
        <f t="shared" si="110"/>
        <v>#DIV/0!</v>
      </c>
      <c r="K383" s="4"/>
    </row>
    <row r="384" s="4" customFormat="1" ht="24.95" customHeight="1" spans="1:9">
      <c r="A384" s="21">
        <v>2040904</v>
      </c>
      <c r="B384" s="21" t="s">
        <v>650</v>
      </c>
      <c r="C384" s="23">
        <f t="shared" si="107"/>
        <v>7</v>
      </c>
      <c r="D384" s="23" t="str">
        <f t="shared" si="119"/>
        <v>20409</v>
      </c>
      <c r="E384" s="25">
        <f>VLOOKUP(A384,'[1]L02'!$A$6:$D$1317,4,0)</f>
        <v>0</v>
      </c>
      <c r="F384" s="25">
        <f>ROUND(SUMIF([3]表三汇总表!$A$10:$A$611,A384,[3]表三汇总表!$D$10:$D$611),0)</f>
        <v>0</v>
      </c>
      <c r="G384" s="25">
        <f>VLOOKUP(A384,'[2]L02'!$A$6:$C$1332,3,0)</f>
        <v>0</v>
      </c>
      <c r="H384" s="26" t="e">
        <f t="shared" si="121"/>
        <v>#DIV/0!</v>
      </c>
      <c r="I384" s="26" t="e">
        <f t="shared" si="110"/>
        <v>#DIV/0!</v>
      </c>
    </row>
    <row r="385" ht="24.95" customHeight="1" spans="1:11">
      <c r="A385" s="21">
        <v>2040905</v>
      </c>
      <c r="B385" s="21" t="s">
        <v>651</v>
      </c>
      <c r="C385" s="23">
        <f t="shared" si="107"/>
        <v>7</v>
      </c>
      <c r="D385" s="23" t="str">
        <f t="shared" si="119"/>
        <v>20409</v>
      </c>
      <c r="E385" s="25">
        <f>VLOOKUP(A385,'[1]L02'!$A$6:$D$1317,4,0)</f>
        <v>0</v>
      </c>
      <c r="F385" s="25">
        <f>ROUND(SUMIF([3]表三汇总表!$A$10:$A$611,A385,[3]表三汇总表!$D$10:$D$611),0)</f>
        <v>0</v>
      </c>
      <c r="G385" s="25">
        <f>VLOOKUP(A385,'[2]L02'!$A$6:$C$1332,3,0)</f>
        <v>0</v>
      </c>
      <c r="H385" s="26" t="e">
        <f t="shared" si="121"/>
        <v>#DIV/0!</v>
      </c>
      <c r="I385" s="26" t="e">
        <f t="shared" si="110"/>
        <v>#DIV/0!</v>
      </c>
      <c r="K385" s="4"/>
    </row>
    <row r="386" ht="24.95" customHeight="1" spans="1:11">
      <c r="A386" s="21">
        <v>2040950</v>
      </c>
      <c r="B386" s="21" t="s">
        <v>33</v>
      </c>
      <c r="C386" s="23">
        <f t="shared" si="107"/>
        <v>7</v>
      </c>
      <c r="D386" s="23" t="str">
        <f t="shared" si="119"/>
        <v>20409</v>
      </c>
      <c r="E386" s="25">
        <f>VLOOKUP(A386,'[1]L02'!$A$6:$D$1317,4,0)</f>
        <v>0</v>
      </c>
      <c r="F386" s="25">
        <f>ROUND(SUMIF([3]表三汇总表!$A$10:$A$611,A386,[3]表三汇总表!$D$10:$D$611),0)</f>
        <v>0</v>
      </c>
      <c r="G386" s="25">
        <f>VLOOKUP(A386,'[2]L02'!$A$6:$C$1332,3,0)</f>
        <v>0</v>
      </c>
      <c r="H386" s="26" t="e">
        <f t="shared" si="121"/>
        <v>#DIV/0!</v>
      </c>
      <c r="I386" s="26" t="e">
        <f t="shared" si="110"/>
        <v>#DIV/0!</v>
      </c>
      <c r="K386" s="4"/>
    </row>
    <row r="387" ht="24.95" customHeight="1" spans="1:11">
      <c r="A387" s="21">
        <v>2040999</v>
      </c>
      <c r="B387" s="21" t="s">
        <v>652</v>
      </c>
      <c r="C387" s="23">
        <f t="shared" si="107"/>
        <v>7</v>
      </c>
      <c r="D387" s="23" t="str">
        <f t="shared" si="119"/>
        <v>20409</v>
      </c>
      <c r="E387" s="25">
        <f>VLOOKUP(A387,'[1]L02'!$A$6:$D$1317,4,0)</f>
        <v>0</v>
      </c>
      <c r="F387" s="25">
        <f>ROUND(SUMIF([3]表三汇总表!$A$10:$A$611,A387,[3]表三汇总表!$D$10:$D$611),0)</f>
        <v>0</v>
      </c>
      <c r="G387" s="25">
        <f>VLOOKUP(A387,'[2]L02'!$A$6:$C$1332,3,0)</f>
        <v>0</v>
      </c>
      <c r="H387" s="26" t="e">
        <f t="shared" si="121"/>
        <v>#DIV/0!</v>
      </c>
      <c r="I387" s="26" t="e">
        <f t="shared" si="110"/>
        <v>#DIV/0!</v>
      </c>
      <c r="K387" s="4"/>
    </row>
    <row r="388" s="4" customFormat="1" ht="24.95" customHeight="1" spans="1:9">
      <c r="A388" s="21">
        <v>20410</v>
      </c>
      <c r="B388" s="22" t="s">
        <v>653</v>
      </c>
      <c r="C388" s="23">
        <f t="shared" si="107"/>
        <v>5</v>
      </c>
      <c r="D388" s="23" t="str">
        <f t="shared" si="119"/>
        <v/>
      </c>
      <c r="E388" s="24">
        <f t="shared" ref="E388:G388" si="122">SUM(E389:E393)</f>
        <v>0</v>
      </c>
      <c r="F388" s="24">
        <f t="shared" si="122"/>
        <v>0</v>
      </c>
      <c r="G388" s="24">
        <f t="shared" si="122"/>
        <v>0</v>
      </c>
      <c r="H388" s="20" t="e">
        <f t="shared" si="121"/>
        <v>#DIV/0!</v>
      </c>
      <c r="I388" s="20" t="e">
        <f t="shared" si="110"/>
        <v>#DIV/0!</v>
      </c>
    </row>
    <row r="389" s="4" customFormat="1" ht="24.95" customHeight="1" spans="1:9">
      <c r="A389" s="21">
        <v>2041001</v>
      </c>
      <c r="B389" s="21" t="s">
        <v>12</v>
      </c>
      <c r="C389" s="23">
        <f t="shared" si="107"/>
        <v>7</v>
      </c>
      <c r="D389" s="23" t="str">
        <f t="shared" si="119"/>
        <v>20410</v>
      </c>
      <c r="E389" s="25">
        <f>VLOOKUP(A389,'[1]L02'!$A$6:$D$1317,4,0)</f>
        <v>0</v>
      </c>
      <c r="F389" s="25">
        <f>ROUND(SUMIF([3]表三汇总表!$A$10:$A$611,A389,[3]表三汇总表!$D$10:$D$611),0)</f>
        <v>0</v>
      </c>
      <c r="G389" s="25">
        <f>VLOOKUP(A389,'[2]L02'!$A$6:$C$1332,3,0)</f>
        <v>0</v>
      </c>
      <c r="H389" s="26" t="e">
        <f t="shared" ref="H389:H394" si="123">G389/F389*100</f>
        <v>#DIV/0!</v>
      </c>
      <c r="I389" s="26" t="e">
        <f t="shared" si="110"/>
        <v>#DIV/0!</v>
      </c>
    </row>
    <row r="390" ht="24.95" customHeight="1" spans="1:11">
      <c r="A390" s="21">
        <v>2041002</v>
      </c>
      <c r="B390" s="21" t="s">
        <v>13</v>
      </c>
      <c r="C390" s="23">
        <f t="shared" si="107"/>
        <v>7</v>
      </c>
      <c r="D390" s="23" t="str">
        <f t="shared" si="119"/>
        <v>20410</v>
      </c>
      <c r="E390" s="25">
        <f>VLOOKUP(A390,'[1]L02'!$A$6:$D$1317,4,0)</f>
        <v>0</v>
      </c>
      <c r="F390" s="25">
        <f>ROUND(SUMIF([3]表三汇总表!$A$10:$A$611,A390,[3]表三汇总表!$D$10:$D$611),0)</f>
        <v>0</v>
      </c>
      <c r="G390" s="25">
        <f>VLOOKUP(A390,'[2]L02'!$A$6:$C$1332,3,0)</f>
        <v>0</v>
      </c>
      <c r="H390" s="26" t="e">
        <f t="shared" si="123"/>
        <v>#DIV/0!</v>
      </c>
      <c r="I390" s="26" t="e">
        <f t="shared" si="110"/>
        <v>#DIV/0!</v>
      </c>
      <c r="K390" s="4"/>
    </row>
    <row r="391" s="4" customFormat="1" ht="24.95" customHeight="1" spans="1:9">
      <c r="A391" s="21">
        <v>2041006</v>
      </c>
      <c r="B391" s="21" t="s">
        <v>89</v>
      </c>
      <c r="C391" s="23">
        <f t="shared" si="107"/>
        <v>7</v>
      </c>
      <c r="D391" s="23" t="str">
        <f t="shared" si="119"/>
        <v>20410</v>
      </c>
      <c r="E391" s="25">
        <f>VLOOKUP(A391,'[1]L02'!$A$6:$D$1317,4,0)</f>
        <v>0</v>
      </c>
      <c r="F391" s="25">
        <f>ROUND(SUMIF([3]表三汇总表!$A$10:$A$611,A391,[3]表三汇总表!$D$10:$D$611),0)</f>
        <v>0</v>
      </c>
      <c r="G391" s="25">
        <f>VLOOKUP(A391,'[2]L02'!$A$6:$C$1332,3,0)</f>
        <v>0</v>
      </c>
      <c r="H391" s="26" t="e">
        <f t="shared" si="123"/>
        <v>#DIV/0!</v>
      </c>
      <c r="I391" s="26" t="e">
        <f t="shared" si="110"/>
        <v>#DIV/0!</v>
      </c>
    </row>
    <row r="392" ht="24.95" customHeight="1" spans="1:11">
      <c r="A392" s="21">
        <v>2041007</v>
      </c>
      <c r="B392" s="21" t="s">
        <v>654</v>
      </c>
      <c r="C392" s="23">
        <f t="shared" ref="C392:C455" si="124">LEN(A392)</f>
        <v>7</v>
      </c>
      <c r="D392" s="23" t="str">
        <f t="shared" si="119"/>
        <v>20410</v>
      </c>
      <c r="E392" s="25">
        <f>VLOOKUP(A392,'[1]L02'!$A$6:$D$1317,4,0)</f>
        <v>0</v>
      </c>
      <c r="F392" s="25">
        <f>ROUND(SUMIF([3]表三汇总表!$A$10:$A$611,A392,[3]表三汇总表!$D$10:$D$611),0)</f>
        <v>0</v>
      </c>
      <c r="G392" s="25">
        <f>VLOOKUP(A392,'[2]L02'!$A$6:$C$1332,3,0)</f>
        <v>0</v>
      </c>
      <c r="H392" s="26" t="e">
        <f t="shared" si="123"/>
        <v>#DIV/0!</v>
      </c>
      <c r="I392" s="26" t="e">
        <f t="shared" si="110"/>
        <v>#DIV/0!</v>
      </c>
      <c r="K392" s="4"/>
    </row>
    <row r="393" s="4" customFormat="1" ht="24.95" customHeight="1" spans="1:9">
      <c r="A393" s="21">
        <v>2041099</v>
      </c>
      <c r="B393" s="21" t="s">
        <v>655</v>
      </c>
      <c r="C393" s="23">
        <f t="shared" si="124"/>
        <v>7</v>
      </c>
      <c r="D393" s="23" t="str">
        <f t="shared" si="119"/>
        <v>20410</v>
      </c>
      <c r="E393" s="25">
        <f>VLOOKUP(A393,'[1]L02'!$A$6:$D$1317,4,0)</f>
        <v>0</v>
      </c>
      <c r="F393" s="25">
        <f>ROUND(SUMIF([3]表三汇总表!$A$10:$A$611,A393,[3]表三汇总表!$D$10:$D$611),0)</f>
        <v>0</v>
      </c>
      <c r="G393" s="25">
        <f>VLOOKUP(A393,'[2]L02'!$A$6:$C$1332,3,0)</f>
        <v>0</v>
      </c>
      <c r="H393" s="26" t="e">
        <f t="shared" si="123"/>
        <v>#DIV/0!</v>
      </c>
      <c r="I393" s="26" t="e">
        <f t="shared" si="110"/>
        <v>#DIV/0!</v>
      </c>
    </row>
    <row r="394" s="4" customFormat="1" ht="24.95" customHeight="1" spans="1:9">
      <c r="A394" s="21">
        <v>20499</v>
      </c>
      <c r="B394" s="22" t="s">
        <v>98</v>
      </c>
      <c r="C394" s="23">
        <f t="shared" si="124"/>
        <v>5</v>
      </c>
      <c r="D394" s="23" t="str">
        <f t="shared" si="119"/>
        <v/>
      </c>
      <c r="E394" s="24">
        <f t="shared" ref="E394:G394" si="125">E395+E396</f>
        <v>59</v>
      </c>
      <c r="F394" s="24">
        <f t="shared" si="125"/>
        <v>0</v>
      </c>
      <c r="G394" s="24">
        <f t="shared" si="125"/>
        <v>927</v>
      </c>
      <c r="H394" s="20" t="e">
        <f t="shared" si="123"/>
        <v>#DIV/0!</v>
      </c>
      <c r="I394" s="20">
        <f>(G394-E394)/E394*100</f>
        <v>1471.18644067797</v>
      </c>
    </row>
    <row r="395" ht="24.95" customHeight="1" spans="1:11">
      <c r="A395" s="21">
        <v>2049902</v>
      </c>
      <c r="B395" s="21" t="s">
        <v>99</v>
      </c>
      <c r="C395" s="23">
        <f t="shared" si="124"/>
        <v>7</v>
      </c>
      <c r="D395" s="23" t="str">
        <f t="shared" si="119"/>
        <v>20499</v>
      </c>
      <c r="E395" s="25">
        <f>VLOOKUP(A395,'[1]L02'!$A$6:$D$1317,4,0)</f>
        <v>21</v>
      </c>
      <c r="F395" s="25">
        <f>ROUND(SUMIF([3]表三汇总表!$A$10:$A$611,A395,[3]表三汇总表!$D$10:$D$611),0)</f>
        <v>0</v>
      </c>
      <c r="G395" s="25">
        <f>VLOOKUP(A395,'[2]L02'!$A$6:$C$1332,3,0)</f>
        <v>45</v>
      </c>
      <c r="H395" s="26" t="e">
        <f t="shared" ref="H394:H398" si="126">G395/F395*100</f>
        <v>#DIV/0!</v>
      </c>
      <c r="I395" s="26">
        <f t="shared" ref="I391:I455" si="127">(G395-E395)/E395*100</f>
        <v>114.285714285714</v>
      </c>
      <c r="K395" s="4"/>
    </row>
    <row r="396" ht="24.95" customHeight="1" spans="1:11">
      <c r="A396" s="21">
        <v>2049999</v>
      </c>
      <c r="B396" s="21" t="s">
        <v>100</v>
      </c>
      <c r="C396" s="23">
        <f t="shared" si="124"/>
        <v>7</v>
      </c>
      <c r="D396" s="23" t="str">
        <f t="shared" si="119"/>
        <v>20499</v>
      </c>
      <c r="E396" s="25">
        <f>VLOOKUP(A396,'[1]L02'!$A$6:$D$1317,4,0)</f>
        <v>38</v>
      </c>
      <c r="F396" s="25">
        <f>ROUND(SUMIF([3]表三汇总表!$A$10:$A$611,A396,[3]表三汇总表!$D$10:$D$611),0)</f>
        <v>0</v>
      </c>
      <c r="G396" s="25">
        <f>VLOOKUP(A396,'[2]L02'!$A$6:$C$1332,3,0)</f>
        <v>882</v>
      </c>
      <c r="H396" s="26" t="e">
        <f t="shared" si="126"/>
        <v>#DIV/0!</v>
      </c>
      <c r="I396" s="26">
        <f t="shared" si="127"/>
        <v>2221.05263157895</v>
      </c>
      <c r="K396" s="4"/>
    </row>
    <row r="397" ht="24.95" customHeight="1" spans="1:9">
      <c r="A397" s="21">
        <v>205</v>
      </c>
      <c r="B397" s="22" t="s">
        <v>101</v>
      </c>
      <c r="C397" s="23">
        <f t="shared" si="124"/>
        <v>3</v>
      </c>
      <c r="D397" s="23"/>
      <c r="E397" s="25">
        <f t="shared" ref="E397:G397" si="128">E398+E403+E410+E416+E422+E426+E430+E434+E440+E447</f>
        <v>82640</v>
      </c>
      <c r="F397" s="25">
        <f t="shared" si="128"/>
        <v>71997</v>
      </c>
      <c r="G397" s="25">
        <f t="shared" si="128"/>
        <v>82764</v>
      </c>
      <c r="H397" s="20">
        <f t="shared" si="126"/>
        <v>114.954789782908</v>
      </c>
      <c r="I397" s="20">
        <f t="shared" si="127"/>
        <v>0.150048402710552</v>
      </c>
    </row>
    <row r="398" ht="24.95" customHeight="1" spans="1:11">
      <c r="A398" s="21">
        <v>20501</v>
      </c>
      <c r="B398" s="22" t="s">
        <v>102</v>
      </c>
      <c r="C398" s="23">
        <f t="shared" si="124"/>
        <v>5</v>
      </c>
      <c r="D398" s="23" t="str">
        <f t="shared" ref="D398:D429" si="129">IF(C398=5,"",MID(A398,1,5))</f>
        <v/>
      </c>
      <c r="E398" s="25">
        <f t="shared" ref="E398:G398" si="130">SUM(E399:E402)</f>
        <v>4633</v>
      </c>
      <c r="F398" s="25">
        <f t="shared" si="130"/>
        <v>6731</v>
      </c>
      <c r="G398" s="25">
        <f t="shared" si="130"/>
        <v>4690</v>
      </c>
      <c r="H398" s="20">
        <f t="shared" si="126"/>
        <v>69.6776110533353</v>
      </c>
      <c r="I398" s="20">
        <f t="shared" si="127"/>
        <v>1.23030433844161</v>
      </c>
      <c r="K398" s="4"/>
    </row>
    <row r="399" ht="24.95" customHeight="1" spans="1:11">
      <c r="A399" s="21">
        <v>2050101</v>
      </c>
      <c r="B399" s="21" t="s">
        <v>12</v>
      </c>
      <c r="C399" s="23">
        <f t="shared" si="124"/>
        <v>7</v>
      </c>
      <c r="D399" s="23" t="str">
        <f t="shared" si="129"/>
        <v>20501</v>
      </c>
      <c r="E399" s="25">
        <f>VLOOKUP(A399,'[1]L02'!$A$6:$D$1317,4,0)</f>
        <v>0</v>
      </c>
      <c r="F399" s="25">
        <f>ROUND(SUMIF([3]表三汇总表!$A$10:$A$611,A399,[3]表三汇总表!$D$10:$D$611),0)</f>
        <v>0</v>
      </c>
      <c r="G399" s="25">
        <f>VLOOKUP(A399,'[2]L02'!$A$6:$C$1332,3,0)</f>
        <v>1418</v>
      </c>
      <c r="H399" s="26" t="e">
        <f t="shared" ref="H398:H403" si="131">G399/F399*100</f>
        <v>#DIV/0!</v>
      </c>
      <c r="I399" s="26" t="e">
        <f t="shared" si="127"/>
        <v>#DIV/0!</v>
      </c>
      <c r="K399" s="4"/>
    </row>
    <row r="400" s="4" customFormat="1" ht="24.95" customHeight="1" spans="1:9">
      <c r="A400" s="21">
        <v>2050102</v>
      </c>
      <c r="B400" s="21" t="s">
        <v>13</v>
      </c>
      <c r="C400" s="23">
        <f t="shared" si="124"/>
        <v>7</v>
      </c>
      <c r="D400" s="23" t="str">
        <f t="shared" si="129"/>
        <v>20501</v>
      </c>
      <c r="E400" s="25">
        <f>VLOOKUP(A400,'[1]L02'!$A$6:$D$1317,4,0)</f>
        <v>4456</v>
      </c>
      <c r="F400" s="25">
        <f>ROUND(SUMIF([3]表三汇总表!$A$10:$A$611,A400,[3]表三汇总表!$D$10:$D$611),0)</f>
        <v>6731</v>
      </c>
      <c r="G400" s="25">
        <f>VLOOKUP(A400,'[2]L02'!$A$6:$C$1332,3,0)</f>
        <v>917</v>
      </c>
      <c r="H400" s="26">
        <f t="shared" si="131"/>
        <v>13.6235329074432</v>
      </c>
      <c r="I400" s="26">
        <f t="shared" si="127"/>
        <v>-79.4210053859964</v>
      </c>
    </row>
    <row r="401" ht="24.95" customHeight="1" spans="1:11">
      <c r="A401" s="21">
        <v>2050103</v>
      </c>
      <c r="B401" s="21" t="s">
        <v>64</v>
      </c>
      <c r="C401" s="23">
        <f t="shared" si="124"/>
        <v>7</v>
      </c>
      <c r="D401" s="23" t="str">
        <f t="shared" si="129"/>
        <v>20501</v>
      </c>
      <c r="E401" s="25">
        <f>VLOOKUP(A401,'[1]L02'!$A$6:$D$1317,4,0)</f>
        <v>0</v>
      </c>
      <c r="F401" s="25">
        <f>ROUND(SUMIF([3]表三汇总表!$A$10:$A$611,A401,[3]表三汇总表!$D$10:$D$611),0)</f>
        <v>0</v>
      </c>
      <c r="G401" s="25">
        <f>VLOOKUP(A401,'[2]L02'!$A$6:$C$1332,3,0)</f>
        <v>0</v>
      </c>
      <c r="H401" s="26" t="e">
        <f t="shared" si="131"/>
        <v>#DIV/0!</v>
      </c>
      <c r="I401" s="26" t="e">
        <f t="shared" si="127"/>
        <v>#DIV/0!</v>
      </c>
      <c r="K401" s="4"/>
    </row>
    <row r="402" s="4" customFormat="1" ht="24.95" customHeight="1" spans="1:9">
      <c r="A402" s="21">
        <v>2050199</v>
      </c>
      <c r="B402" s="21" t="s">
        <v>103</v>
      </c>
      <c r="C402" s="23">
        <f t="shared" si="124"/>
        <v>7</v>
      </c>
      <c r="D402" s="23" t="str">
        <f t="shared" si="129"/>
        <v>20501</v>
      </c>
      <c r="E402" s="25">
        <f>VLOOKUP(A402,'[1]L02'!$A$6:$D$1317,4,0)</f>
        <v>177</v>
      </c>
      <c r="F402" s="25">
        <f>ROUND(SUMIF([3]表三汇总表!$A$10:$A$611,A402,[3]表三汇总表!$D$10:$D$611),0)</f>
        <v>0</v>
      </c>
      <c r="G402" s="25">
        <f>VLOOKUP(A402,'[2]L02'!$A$6:$C$1332,3,0)</f>
        <v>2355</v>
      </c>
      <c r="H402" s="26" t="e">
        <f t="shared" si="131"/>
        <v>#DIV/0!</v>
      </c>
      <c r="I402" s="26">
        <f t="shared" si="127"/>
        <v>1230.50847457627</v>
      </c>
    </row>
    <row r="403" ht="24.95" customHeight="1" spans="1:11">
      <c r="A403" s="21">
        <v>20502</v>
      </c>
      <c r="B403" s="22" t="s">
        <v>104</v>
      </c>
      <c r="C403" s="23">
        <f t="shared" si="124"/>
        <v>5</v>
      </c>
      <c r="D403" s="23" t="str">
        <f t="shared" si="129"/>
        <v/>
      </c>
      <c r="E403" s="25">
        <f t="shared" ref="E403:G403" si="132">SUM(E404:E409)</f>
        <v>67636</v>
      </c>
      <c r="F403" s="25">
        <f t="shared" si="132"/>
        <v>57467</v>
      </c>
      <c r="G403" s="25">
        <f t="shared" si="132"/>
        <v>69474</v>
      </c>
      <c r="H403" s="20">
        <f t="shared" si="131"/>
        <v>120.893730314789</v>
      </c>
      <c r="I403" s="20">
        <f t="shared" si="127"/>
        <v>2.71748772842865</v>
      </c>
      <c r="K403" s="4"/>
    </row>
    <row r="404" ht="24.95" customHeight="1" spans="1:11">
      <c r="A404" s="21">
        <v>2050201</v>
      </c>
      <c r="B404" s="21" t="s">
        <v>105</v>
      </c>
      <c r="C404" s="23">
        <f t="shared" si="124"/>
        <v>7</v>
      </c>
      <c r="D404" s="23" t="str">
        <f t="shared" si="129"/>
        <v>20502</v>
      </c>
      <c r="E404" s="25">
        <f>VLOOKUP(A404,'[1]L02'!$A$6:$D$1317,4,0)</f>
        <v>9790</v>
      </c>
      <c r="F404" s="25">
        <f>ROUND(SUMIF([3]表三汇总表!$A$10:$A$611,A404,[3]表三汇总表!$D$10:$D$611),0)</f>
        <v>7332</v>
      </c>
      <c r="G404" s="25">
        <f>VLOOKUP(A404,'[2]L02'!$A$6:$C$1332,3,0)</f>
        <v>9881</v>
      </c>
      <c r="H404" s="26">
        <f t="shared" ref="H404:H410" si="133">G404/F404*100</f>
        <v>134.765411893071</v>
      </c>
      <c r="I404" s="26">
        <f t="shared" si="127"/>
        <v>0.929519918283963</v>
      </c>
      <c r="K404" s="4"/>
    </row>
    <row r="405" s="4" customFormat="1" ht="24.95" customHeight="1" spans="1:9">
      <c r="A405" s="21">
        <v>2050202</v>
      </c>
      <c r="B405" s="21" t="s">
        <v>106</v>
      </c>
      <c r="C405" s="23">
        <f t="shared" si="124"/>
        <v>7</v>
      </c>
      <c r="D405" s="23" t="str">
        <f t="shared" si="129"/>
        <v>20502</v>
      </c>
      <c r="E405" s="25">
        <f>VLOOKUP(A405,'[1]L02'!$A$6:$D$1317,4,0)</f>
        <v>24454</v>
      </c>
      <c r="F405" s="25">
        <f>ROUND(SUMIF([3]表三汇总表!$A$10:$A$611,A405,[3]表三汇总表!$D$10:$D$611),0)</f>
        <v>16327</v>
      </c>
      <c r="G405" s="25">
        <f>VLOOKUP(A405,'[2]L02'!$A$6:$C$1332,3,0)</f>
        <v>24079</v>
      </c>
      <c r="H405" s="26">
        <f t="shared" si="133"/>
        <v>147.479634960495</v>
      </c>
      <c r="I405" s="26">
        <f t="shared" si="127"/>
        <v>-1.53349145334097</v>
      </c>
    </row>
    <row r="406" ht="24.95" customHeight="1" spans="1:11">
      <c r="A406" s="21">
        <v>2050203</v>
      </c>
      <c r="B406" s="21" t="s">
        <v>107</v>
      </c>
      <c r="C406" s="23">
        <f t="shared" si="124"/>
        <v>7</v>
      </c>
      <c r="D406" s="23" t="str">
        <f t="shared" si="129"/>
        <v>20502</v>
      </c>
      <c r="E406" s="25">
        <f>VLOOKUP(A406,'[1]L02'!$A$6:$D$1317,4,0)</f>
        <v>22147</v>
      </c>
      <c r="F406" s="25">
        <f>ROUND(SUMIF([3]表三汇总表!$A$10:$A$611,A406,[3]表三汇总表!$D$10:$D$611),0)</f>
        <v>16230</v>
      </c>
      <c r="G406" s="25">
        <f>VLOOKUP(A406,'[2]L02'!$A$6:$C$1332,3,0)</f>
        <v>22981</v>
      </c>
      <c r="H406" s="26">
        <f t="shared" si="133"/>
        <v>141.595810227973</v>
      </c>
      <c r="I406" s="26">
        <f t="shared" si="127"/>
        <v>3.76574705377704</v>
      </c>
      <c r="K406" s="4"/>
    </row>
    <row r="407" s="4" customFormat="1" ht="24.95" customHeight="1" spans="1:9">
      <c r="A407" s="21">
        <v>2050204</v>
      </c>
      <c r="B407" s="21" t="s">
        <v>108</v>
      </c>
      <c r="C407" s="23">
        <f t="shared" si="124"/>
        <v>7</v>
      </c>
      <c r="D407" s="23" t="str">
        <f t="shared" si="129"/>
        <v>20502</v>
      </c>
      <c r="E407" s="25">
        <f>VLOOKUP(A407,'[1]L02'!$A$6:$D$1317,4,0)</f>
        <v>11170</v>
      </c>
      <c r="F407" s="25">
        <f>ROUND(SUMIF([3]表三汇总表!$A$10:$A$611,A407,[3]表三汇总表!$D$10:$D$611),0)</f>
        <v>9578</v>
      </c>
      <c r="G407" s="25">
        <f>VLOOKUP(A407,'[2]L02'!$A$6:$C$1332,3,0)</f>
        <v>12330</v>
      </c>
      <c r="H407" s="26">
        <f t="shared" si="133"/>
        <v>128.732512006682</v>
      </c>
      <c r="I407" s="26">
        <f t="shared" si="127"/>
        <v>10.3849597135184</v>
      </c>
    </row>
    <row r="408" ht="24.95" customHeight="1" spans="1:11">
      <c r="A408" s="21">
        <v>2050205</v>
      </c>
      <c r="B408" s="21" t="s">
        <v>109</v>
      </c>
      <c r="C408" s="23">
        <f t="shared" si="124"/>
        <v>7</v>
      </c>
      <c r="D408" s="23" t="str">
        <f t="shared" si="129"/>
        <v>20502</v>
      </c>
      <c r="E408" s="25">
        <f>VLOOKUP(A408,'[1]L02'!$A$6:$D$1317,4,0)</f>
        <v>0</v>
      </c>
      <c r="F408" s="25">
        <f>ROUND(SUMIF([3]表三汇总表!$A$10:$A$611,A408,[3]表三汇总表!$D$10:$D$611),0)</f>
        <v>3000</v>
      </c>
      <c r="G408" s="25">
        <f>VLOOKUP(A408,'[2]L02'!$A$6:$C$1332,3,0)</f>
        <v>0</v>
      </c>
      <c r="H408" s="26">
        <f t="shared" si="133"/>
        <v>0</v>
      </c>
      <c r="I408" s="26" t="e">
        <f t="shared" si="127"/>
        <v>#DIV/0!</v>
      </c>
      <c r="K408" s="4"/>
    </row>
    <row r="409" s="4" customFormat="1" ht="24.95" customHeight="1" spans="1:9">
      <c r="A409" s="21">
        <v>2050299</v>
      </c>
      <c r="B409" s="21" t="s">
        <v>110</v>
      </c>
      <c r="C409" s="23">
        <f t="shared" si="124"/>
        <v>7</v>
      </c>
      <c r="D409" s="23" t="str">
        <f t="shared" si="129"/>
        <v>20502</v>
      </c>
      <c r="E409" s="25">
        <f>VLOOKUP(A409,'[1]L02'!$A$6:$D$1317,4,0)</f>
        <v>75</v>
      </c>
      <c r="F409" s="25">
        <f>ROUND(SUMIF([3]表三汇总表!$A$10:$A$611,A409,[3]表三汇总表!$D$10:$D$611),0)</f>
        <v>5000</v>
      </c>
      <c r="G409" s="25">
        <f>VLOOKUP(A409,'[2]L02'!$A$6:$C$1332,3,0)</f>
        <v>203</v>
      </c>
      <c r="H409" s="26">
        <f t="shared" si="133"/>
        <v>4.06</v>
      </c>
      <c r="I409" s="26">
        <f t="shared" si="127"/>
        <v>170.666666666667</v>
      </c>
    </row>
    <row r="410" s="4" customFormat="1" ht="24.95" customHeight="1" spans="1:9">
      <c r="A410" s="21">
        <v>20503</v>
      </c>
      <c r="B410" s="22" t="s">
        <v>111</v>
      </c>
      <c r="C410" s="23">
        <f t="shared" si="124"/>
        <v>5</v>
      </c>
      <c r="D410" s="23" t="str">
        <f t="shared" si="129"/>
        <v/>
      </c>
      <c r="E410" s="24">
        <f t="shared" ref="E410:G410" si="134">SUM(E411:E415)</f>
        <v>5361</v>
      </c>
      <c r="F410" s="24">
        <f t="shared" si="134"/>
        <v>1862</v>
      </c>
      <c r="G410" s="24">
        <f t="shared" si="134"/>
        <v>5358</v>
      </c>
      <c r="H410" s="20">
        <f t="shared" si="133"/>
        <v>287.755102040816</v>
      </c>
      <c r="I410" s="20">
        <f t="shared" si="127"/>
        <v>-0.0559597090095132</v>
      </c>
    </row>
    <row r="411" ht="24.95" customHeight="1" spans="1:11">
      <c r="A411" s="21">
        <v>2050301</v>
      </c>
      <c r="B411" s="21" t="s">
        <v>656</v>
      </c>
      <c r="C411" s="23">
        <f t="shared" si="124"/>
        <v>7</v>
      </c>
      <c r="D411" s="23" t="str">
        <f t="shared" si="129"/>
        <v>20503</v>
      </c>
      <c r="E411" s="25">
        <f>VLOOKUP(A411,'[1]L02'!$A$6:$D$1317,4,0)</f>
        <v>0</v>
      </c>
      <c r="F411" s="25">
        <f>ROUND(SUMIF([3]表三汇总表!$A$10:$A$611,A411,[3]表三汇总表!$D$10:$D$611),0)</f>
        <v>0</v>
      </c>
      <c r="G411" s="25">
        <f>VLOOKUP(A411,'[2]L02'!$A$6:$C$1332,3,0)</f>
        <v>0</v>
      </c>
      <c r="H411" s="26" t="e">
        <f t="shared" ref="H410:H416" si="135">G411/F411*100</f>
        <v>#DIV/0!</v>
      </c>
      <c r="I411" s="26" t="e">
        <f t="shared" si="127"/>
        <v>#DIV/0!</v>
      </c>
      <c r="K411" s="4"/>
    </row>
    <row r="412" ht="24.95" customHeight="1" spans="1:11">
      <c r="A412" s="21">
        <v>2050302</v>
      </c>
      <c r="B412" s="21" t="s">
        <v>112</v>
      </c>
      <c r="C412" s="23">
        <f t="shared" si="124"/>
        <v>7</v>
      </c>
      <c r="D412" s="23" t="str">
        <f t="shared" si="129"/>
        <v>20503</v>
      </c>
      <c r="E412" s="25">
        <f>VLOOKUP(A412,'[1]L02'!$A$6:$D$1317,4,0)</f>
        <v>3739</v>
      </c>
      <c r="F412" s="25">
        <f>ROUND(SUMIF([3]表三汇总表!$A$10:$A$611,A412,[3]表三汇总表!$D$10:$D$611),0)</f>
        <v>0</v>
      </c>
      <c r="G412" s="25">
        <f>VLOOKUP(A412,'[2]L02'!$A$6:$C$1332,3,0)</f>
        <v>5040</v>
      </c>
      <c r="H412" s="26" t="e">
        <f t="shared" si="135"/>
        <v>#DIV/0!</v>
      </c>
      <c r="I412" s="26">
        <f t="shared" si="127"/>
        <v>34.7953998395293</v>
      </c>
      <c r="K412" s="4"/>
    </row>
    <row r="413" ht="24.95" customHeight="1" spans="1:11">
      <c r="A413" s="21">
        <v>2050303</v>
      </c>
      <c r="B413" s="21" t="s">
        <v>657</v>
      </c>
      <c r="C413" s="23">
        <f t="shared" si="124"/>
        <v>7</v>
      </c>
      <c r="D413" s="23" t="str">
        <f t="shared" si="129"/>
        <v>20503</v>
      </c>
      <c r="E413" s="25">
        <f>VLOOKUP(A413,'[1]L02'!$A$6:$D$1317,4,0)</f>
        <v>0</v>
      </c>
      <c r="F413" s="25">
        <f>ROUND(SUMIF([3]表三汇总表!$A$10:$A$611,A413,[3]表三汇总表!$D$10:$D$611),0)</f>
        <v>0</v>
      </c>
      <c r="G413" s="25">
        <f>VLOOKUP(A413,'[2]L02'!$A$6:$C$1332,3,0)</f>
        <v>0</v>
      </c>
      <c r="H413" s="26" t="e">
        <f t="shared" si="135"/>
        <v>#DIV/0!</v>
      </c>
      <c r="I413" s="26" t="e">
        <f t="shared" si="127"/>
        <v>#DIV/0!</v>
      </c>
      <c r="K413" s="4"/>
    </row>
    <row r="414" ht="24.95" customHeight="1" spans="1:11">
      <c r="A414" s="21">
        <v>2050305</v>
      </c>
      <c r="B414" s="21" t="s">
        <v>113</v>
      </c>
      <c r="C414" s="23">
        <f t="shared" si="124"/>
        <v>7</v>
      </c>
      <c r="D414" s="23" t="str">
        <f t="shared" si="129"/>
        <v>20503</v>
      </c>
      <c r="E414" s="25">
        <f>VLOOKUP(A414,'[1]L02'!$A$6:$D$1317,4,0)</f>
        <v>0</v>
      </c>
      <c r="F414" s="25">
        <f>ROUND(SUMIF([3]表三汇总表!$A$10:$A$611,A414,[3]表三汇总表!$D$10:$D$611),0)</f>
        <v>0</v>
      </c>
      <c r="G414" s="25">
        <f>VLOOKUP(A414,'[2]L02'!$A$6:$C$1332,3,0)</f>
        <v>303</v>
      </c>
      <c r="H414" s="26" t="e">
        <f t="shared" si="135"/>
        <v>#DIV/0!</v>
      </c>
      <c r="I414" s="26" t="e">
        <f t="shared" si="127"/>
        <v>#DIV/0!</v>
      </c>
      <c r="K414" s="4"/>
    </row>
    <row r="415" ht="24.95" customHeight="1" spans="1:11">
      <c r="A415" s="21">
        <v>2050399</v>
      </c>
      <c r="B415" s="21" t="s">
        <v>114</v>
      </c>
      <c r="C415" s="23">
        <f t="shared" si="124"/>
        <v>7</v>
      </c>
      <c r="D415" s="23" t="str">
        <f t="shared" si="129"/>
        <v>20503</v>
      </c>
      <c r="E415" s="25">
        <f>VLOOKUP(A415,'[1]L02'!$A$6:$D$1317,4,0)</f>
        <v>1622</v>
      </c>
      <c r="F415" s="25">
        <f>ROUND(SUMIF([3]表三汇总表!$A$10:$A$611,A415,[3]表三汇总表!$D$10:$D$611),0)</f>
        <v>1862</v>
      </c>
      <c r="G415" s="25">
        <f>VLOOKUP(A415,'[2]L02'!$A$6:$C$1332,3,0)</f>
        <v>15</v>
      </c>
      <c r="H415" s="26">
        <f t="shared" si="135"/>
        <v>0.805585392051558</v>
      </c>
      <c r="I415" s="26">
        <f t="shared" si="127"/>
        <v>-99.075215782984</v>
      </c>
      <c r="K415" s="4"/>
    </row>
    <row r="416" ht="24.95" customHeight="1" spans="1:11">
      <c r="A416" s="21">
        <v>20504</v>
      </c>
      <c r="B416" s="22" t="s">
        <v>658</v>
      </c>
      <c r="C416" s="23">
        <f t="shared" si="124"/>
        <v>5</v>
      </c>
      <c r="D416" s="23" t="str">
        <f t="shared" si="129"/>
        <v/>
      </c>
      <c r="E416" s="25">
        <f t="shared" ref="E416:G416" si="136">SUM(E417:E421)</f>
        <v>0</v>
      </c>
      <c r="F416" s="25">
        <f t="shared" si="136"/>
        <v>0</v>
      </c>
      <c r="G416" s="25">
        <f t="shared" si="136"/>
        <v>0</v>
      </c>
      <c r="H416" s="20" t="e">
        <f t="shared" si="135"/>
        <v>#DIV/0!</v>
      </c>
      <c r="I416" s="20" t="e">
        <f t="shared" si="127"/>
        <v>#DIV/0!</v>
      </c>
      <c r="K416" s="4"/>
    </row>
    <row r="417" ht="24.95" customHeight="1" spans="1:11">
      <c r="A417" s="21">
        <v>2050401</v>
      </c>
      <c r="B417" s="21" t="s">
        <v>659</v>
      </c>
      <c r="C417" s="23">
        <f t="shared" si="124"/>
        <v>7</v>
      </c>
      <c r="D417" s="23" t="str">
        <f t="shared" si="129"/>
        <v>20504</v>
      </c>
      <c r="E417" s="25">
        <f>VLOOKUP(A417,'[1]L02'!$A$6:$D$1317,4,0)</f>
        <v>0</v>
      </c>
      <c r="F417" s="25">
        <f>ROUND(SUMIF([3]表三汇总表!$A$10:$A$611,A417,[3]表三汇总表!$D$10:$D$611),0)</f>
        <v>0</v>
      </c>
      <c r="G417" s="25">
        <f>VLOOKUP(A417,'[2]L02'!$A$6:$C$1332,3,0)</f>
        <v>0</v>
      </c>
      <c r="H417" s="26" t="e">
        <f t="shared" ref="H417:H422" si="137">G417/F417*100</f>
        <v>#DIV/0!</v>
      </c>
      <c r="I417" s="26" t="e">
        <f t="shared" si="127"/>
        <v>#DIV/0!</v>
      </c>
      <c r="K417" s="4"/>
    </row>
    <row r="418" ht="24.95" customHeight="1" spans="1:11">
      <c r="A418" s="21">
        <v>2050402</v>
      </c>
      <c r="B418" s="21" t="s">
        <v>660</v>
      </c>
      <c r="C418" s="23">
        <f t="shared" si="124"/>
        <v>7</v>
      </c>
      <c r="D418" s="23" t="str">
        <f t="shared" si="129"/>
        <v>20504</v>
      </c>
      <c r="E418" s="25">
        <f>VLOOKUP(A418,'[1]L02'!$A$6:$D$1317,4,0)</f>
        <v>0</v>
      </c>
      <c r="F418" s="25">
        <f>ROUND(SUMIF([3]表三汇总表!$A$10:$A$611,A418,[3]表三汇总表!$D$10:$D$611),0)</f>
        <v>0</v>
      </c>
      <c r="G418" s="25">
        <f>VLOOKUP(A418,'[2]L02'!$A$6:$C$1332,3,0)</f>
        <v>0</v>
      </c>
      <c r="H418" s="26" t="e">
        <f t="shared" si="137"/>
        <v>#DIV/0!</v>
      </c>
      <c r="I418" s="26" t="e">
        <f t="shared" si="127"/>
        <v>#DIV/0!</v>
      </c>
      <c r="K418" s="4"/>
    </row>
    <row r="419" ht="24.95" customHeight="1" spans="1:11">
      <c r="A419" s="21">
        <v>2050403</v>
      </c>
      <c r="B419" s="21" t="s">
        <v>661</v>
      </c>
      <c r="C419" s="23">
        <f t="shared" si="124"/>
        <v>7</v>
      </c>
      <c r="D419" s="23" t="str">
        <f t="shared" si="129"/>
        <v>20504</v>
      </c>
      <c r="E419" s="25">
        <f>VLOOKUP(A419,'[1]L02'!$A$6:$D$1317,4,0)</f>
        <v>0</v>
      </c>
      <c r="F419" s="25">
        <f>ROUND(SUMIF([3]表三汇总表!$A$10:$A$611,A419,[3]表三汇总表!$D$10:$D$611),0)</f>
        <v>0</v>
      </c>
      <c r="G419" s="25">
        <f>VLOOKUP(A419,'[2]L02'!$A$6:$C$1332,3,0)</f>
        <v>0</v>
      </c>
      <c r="H419" s="26" t="e">
        <f t="shared" si="137"/>
        <v>#DIV/0!</v>
      </c>
      <c r="I419" s="26" t="e">
        <f t="shared" si="127"/>
        <v>#DIV/0!</v>
      </c>
      <c r="K419" s="4"/>
    </row>
    <row r="420" ht="24.95" customHeight="1" spans="1:11">
      <c r="A420" s="21">
        <v>2050404</v>
      </c>
      <c r="B420" s="21" t="s">
        <v>662</v>
      </c>
      <c r="C420" s="23">
        <f t="shared" si="124"/>
        <v>7</v>
      </c>
      <c r="D420" s="23" t="str">
        <f t="shared" si="129"/>
        <v>20504</v>
      </c>
      <c r="E420" s="25">
        <f>VLOOKUP(A420,'[1]L02'!$A$6:$D$1317,4,0)</f>
        <v>0</v>
      </c>
      <c r="F420" s="25">
        <f>ROUND(SUMIF([3]表三汇总表!$A$10:$A$611,A420,[3]表三汇总表!$D$10:$D$611),0)</f>
        <v>0</v>
      </c>
      <c r="G420" s="25">
        <f>VLOOKUP(A420,'[2]L02'!$A$6:$C$1332,3,0)</f>
        <v>0</v>
      </c>
      <c r="H420" s="26" t="e">
        <f t="shared" si="137"/>
        <v>#DIV/0!</v>
      </c>
      <c r="I420" s="26" t="e">
        <f t="shared" si="127"/>
        <v>#DIV/0!</v>
      </c>
      <c r="K420" s="4"/>
    </row>
    <row r="421" ht="24.95" customHeight="1" spans="1:11">
      <c r="A421" s="21">
        <v>2050499</v>
      </c>
      <c r="B421" s="21" t="s">
        <v>663</v>
      </c>
      <c r="C421" s="23">
        <f t="shared" si="124"/>
        <v>7</v>
      </c>
      <c r="D421" s="23" t="str">
        <f t="shared" si="129"/>
        <v>20504</v>
      </c>
      <c r="E421" s="25">
        <f>VLOOKUP(A421,'[1]L02'!$A$6:$D$1317,4,0)</f>
        <v>0</v>
      </c>
      <c r="F421" s="25">
        <f>ROUND(SUMIF([3]表三汇总表!$A$10:$A$611,A421,[3]表三汇总表!$D$10:$D$611),0)</f>
        <v>0</v>
      </c>
      <c r="G421" s="25">
        <f>VLOOKUP(A421,'[2]L02'!$A$6:$C$1332,3,0)</f>
        <v>0</v>
      </c>
      <c r="H421" s="26" t="e">
        <f t="shared" si="137"/>
        <v>#DIV/0!</v>
      </c>
      <c r="I421" s="26" t="e">
        <f t="shared" si="127"/>
        <v>#DIV/0!</v>
      </c>
      <c r="K421" s="4"/>
    </row>
    <row r="422" ht="24.95" customHeight="1" spans="1:11">
      <c r="A422" s="21">
        <v>20505</v>
      </c>
      <c r="B422" s="22" t="s">
        <v>664</v>
      </c>
      <c r="C422" s="23">
        <f t="shared" si="124"/>
        <v>5</v>
      </c>
      <c r="D422" s="23" t="str">
        <f t="shared" si="129"/>
        <v/>
      </c>
      <c r="E422" s="25">
        <f t="shared" ref="E422:G422" si="138">SUM(E423:E425)</f>
        <v>0</v>
      </c>
      <c r="F422" s="25">
        <f t="shared" si="138"/>
        <v>0</v>
      </c>
      <c r="G422" s="25">
        <f t="shared" si="138"/>
        <v>0</v>
      </c>
      <c r="H422" s="20" t="e">
        <f t="shared" si="137"/>
        <v>#DIV/0!</v>
      </c>
      <c r="I422" s="20" t="e">
        <f t="shared" si="127"/>
        <v>#DIV/0!</v>
      </c>
      <c r="K422" s="4"/>
    </row>
    <row r="423" ht="24.95" customHeight="1" spans="1:11">
      <c r="A423" s="21">
        <v>2050501</v>
      </c>
      <c r="B423" s="21" t="s">
        <v>665</v>
      </c>
      <c r="C423" s="23">
        <f t="shared" si="124"/>
        <v>7</v>
      </c>
      <c r="D423" s="23" t="str">
        <f t="shared" si="129"/>
        <v>20505</v>
      </c>
      <c r="E423" s="25">
        <f>VLOOKUP(A423,'[1]L02'!$A$6:$D$1317,4,0)</f>
        <v>0</v>
      </c>
      <c r="F423" s="25">
        <f>ROUND(SUMIF([3]表三汇总表!$A$10:$A$611,A423,[3]表三汇总表!$D$10:$D$611),0)</f>
        <v>0</v>
      </c>
      <c r="G423" s="25">
        <f>VLOOKUP(A423,'[2]L02'!$A$6:$C$1332,3,0)</f>
        <v>0</v>
      </c>
      <c r="H423" s="26" t="e">
        <f t="shared" ref="H423:H426" si="139">G423/F423*100</f>
        <v>#DIV/0!</v>
      </c>
      <c r="I423" s="26" t="e">
        <f t="shared" si="127"/>
        <v>#DIV/0!</v>
      </c>
      <c r="K423" s="4"/>
    </row>
    <row r="424" ht="24.95" customHeight="1" spans="1:11">
      <c r="A424" s="21">
        <v>2050502</v>
      </c>
      <c r="B424" s="21" t="s">
        <v>666</v>
      </c>
      <c r="C424" s="23">
        <f t="shared" si="124"/>
        <v>7</v>
      </c>
      <c r="D424" s="23" t="str">
        <f t="shared" si="129"/>
        <v>20505</v>
      </c>
      <c r="E424" s="25">
        <f>VLOOKUP(A424,'[1]L02'!$A$6:$D$1317,4,0)</f>
        <v>0</v>
      </c>
      <c r="F424" s="25">
        <f>ROUND(SUMIF([3]表三汇总表!$A$10:$A$611,A424,[3]表三汇总表!$D$10:$D$611),0)</f>
        <v>0</v>
      </c>
      <c r="G424" s="25">
        <f>VLOOKUP(A424,'[2]L02'!$A$6:$C$1332,3,0)</f>
        <v>0</v>
      </c>
      <c r="H424" s="26" t="e">
        <f t="shared" si="139"/>
        <v>#DIV/0!</v>
      </c>
      <c r="I424" s="26" t="e">
        <f t="shared" si="127"/>
        <v>#DIV/0!</v>
      </c>
      <c r="K424" s="4"/>
    </row>
    <row r="425" ht="24.95" customHeight="1" spans="1:11">
      <c r="A425" s="21">
        <v>2050599</v>
      </c>
      <c r="B425" s="21" t="s">
        <v>667</v>
      </c>
      <c r="C425" s="23">
        <f t="shared" si="124"/>
        <v>7</v>
      </c>
      <c r="D425" s="23" t="str">
        <f t="shared" si="129"/>
        <v>20505</v>
      </c>
      <c r="E425" s="25">
        <f>VLOOKUP(A425,'[1]L02'!$A$6:$D$1317,4,0)</f>
        <v>0</v>
      </c>
      <c r="F425" s="25">
        <f>ROUND(SUMIF([3]表三汇总表!$A$10:$A$611,A425,[3]表三汇总表!$D$10:$D$611),0)</f>
        <v>0</v>
      </c>
      <c r="G425" s="25">
        <f>VLOOKUP(A425,'[2]L02'!$A$6:$C$1332,3,0)</f>
        <v>0</v>
      </c>
      <c r="H425" s="26" t="e">
        <f t="shared" si="139"/>
        <v>#DIV/0!</v>
      </c>
      <c r="I425" s="26" t="e">
        <f t="shared" si="127"/>
        <v>#DIV/0!</v>
      </c>
      <c r="K425" s="4"/>
    </row>
    <row r="426" ht="24.95" customHeight="1" spans="1:11">
      <c r="A426" s="21">
        <v>20506</v>
      </c>
      <c r="B426" s="22" t="s">
        <v>668</v>
      </c>
      <c r="C426" s="23">
        <f t="shared" si="124"/>
        <v>5</v>
      </c>
      <c r="D426" s="23" t="str">
        <f t="shared" si="129"/>
        <v/>
      </c>
      <c r="E426" s="25">
        <f t="shared" ref="E426:G426" si="140">SUM(E427:E429)</f>
        <v>0</v>
      </c>
      <c r="F426" s="25">
        <f t="shared" si="140"/>
        <v>0</v>
      </c>
      <c r="G426" s="25">
        <f t="shared" si="140"/>
        <v>0</v>
      </c>
      <c r="H426" s="20" t="e">
        <f t="shared" si="139"/>
        <v>#DIV/0!</v>
      </c>
      <c r="I426" s="20" t="e">
        <f t="shared" si="127"/>
        <v>#DIV/0!</v>
      </c>
      <c r="K426" s="4"/>
    </row>
    <row r="427" ht="24.95" customHeight="1" spans="1:11">
      <c r="A427" s="21">
        <v>2050601</v>
      </c>
      <c r="B427" s="21" t="s">
        <v>669</v>
      </c>
      <c r="C427" s="23">
        <f t="shared" si="124"/>
        <v>7</v>
      </c>
      <c r="D427" s="23" t="str">
        <f t="shared" si="129"/>
        <v>20506</v>
      </c>
      <c r="E427" s="25">
        <f>VLOOKUP(A427,'[1]L02'!$A$6:$D$1317,4,0)</f>
        <v>0</v>
      </c>
      <c r="F427" s="25">
        <f>ROUND(SUMIF([3]表三汇总表!$A$10:$A$611,A427,[3]表三汇总表!$D$10:$D$611),0)</f>
        <v>0</v>
      </c>
      <c r="G427" s="25">
        <f>VLOOKUP(A427,'[2]L02'!$A$6:$C$1332,3,0)</f>
        <v>0</v>
      </c>
      <c r="H427" s="26" t="e">
        <f t="shared" ref="H427:H430" si="141">G427/F427*100</f>
        <v>#DIV/0!</v>
      </c>
      <c r="I427" s="26" t="e">
        <f t="shared" si="127"/>
        <v>#DIV/0!</v>
      </c>
      <c r="K427" s="4"/>
    </row>
    <row r="428" ht="24.95" customHeight="1" spans="1:11">
      <c r="A428" s="21">
        <v>2050602</v>
      </c>
      <c r="B428" s="21" t="s">
        <v>670</v>
      </c>
      <c r="C428" s="23">
        <f t="shared" si="124"/>
        <v>7</v>
      </c>
      <c r="D428" s="23" t="str">
        <f t="shared" si="129"/>
        <v>20506</v>
      </c>
      <c r="E428" s="25">
        <f>VLOOKUP(A428,'[1]L02'!$A$6:$D$1317,4,0)</f>
        <v>0</v>
      </c>
      <c r="F428" s="25">
        <f>ROUND(SUMIF([3]表三汇总表!$A$10:$A$611,A428,[3]表三汇总表!$D$10:$D$611),0)</f>
        <v>0</v>
      </c>
      <c r="G428" s="25">
        <f>VLOOKUP(A428,'[2]L02'!$A$6:$C$1332,3,0)</f>
        <v>0</v>
      </c>
      <c r="H428" s="26" t="e">
        <f t="shared" si="141"/>
        <v>#DIV/0!</v>
      </c>
      <c r="I428" s="26" t="e">
        <f t="shared" si="127"/>
        <v>#DIV/0!</v>
      </c>
      <c r="K428" s="4"/>
    </row>
    <row r="429" ht="24.95" customHeight="1" spans="1:11">
      <c r="A429" s="21">
        <v>2050699</v>
      </c>
      <c r="B429" s="21" t="s">
        <v>671</v>
      </c>
      <c r="C429" s="23">
        <f t="shared" si="124"/>
        <v>7</v>
      </c>
      <c r="D429" s="23" t="str">
        <f t="shared" si="129"/>
        <v>20506</v>
      </c>
      <c r="E429" s="25">
        <f>VLOOKUP(A429,'[1]L02'!$A$6:$D$1317,4,0)</f>
        <v>0</v>
      </c>
      <c r="F429" s="25">
        <f>ROUND(SUMIF([3]表三汇总表!$A$10:$A$611,A429,[3]表三汇总表!$D$10:$D$611),0)</f>
        <v>0</v>
      </c>
      <c r="G429" s="25">
        <f>VLOOKUP(A429,'[2]L02'!$A$6:$C$1332,3,0)</f>
        <v>0</v>
      </c>
      <c r="H429" s="26" t="e">
        <f t="shared" si="141"/>
        <v>#DIV/0!</v>
      </c>
      <c r="I429" s="26" t="e">
        <f t="shared" si="127"/>
        <v>#DIV/0!</v>
      </c>
      <c r="K429" s="4"/>
    </row>
    <row r="430" s="4" customFormat="1" ht="24.95" customHeight="1" spans="1:9">
      <c r="A430" s="21">
        <v>20507</v>
      </c>
      <c r="B430" s="22" t="s">
        <v>115</v>
      </c>
      <c r="C430" s="23">
        <f t="shared" si="124"/>
        <v>5</v>
      </c>
      <c r="D430" s="23" t="str">
        <f t="shared" ref="D430:D448" si="142">IF(C430=5,"",MID(A430,1,5))</f>
        <v/>
      </c>
      <c r="E430" s="24">
        <f t="shared" ref="E430:G430" si="143">SUM(E431:E433)</f>
        <v>270</v>
      </c>
      <c r="F430" s="24">
        <f t="shared" si="143"/>
        <v>356</v>
      </c>
      <c r="G430" s="24">
        <f t="shared" si="143"/>
        <v>296</v>
      </c>
      <c r="H430" s="20">
        <f t="shared" si="141"/>
        <v>83.1460674157303</v>
      </c>
      <c r="I430" s="20">
        <f t="shared" si="127"/>
        <v>9.62962962962963</v>
      </c>
    </row>
    <row r="431" ht="24.95" customHeight="1" spans="1:11">
      <c r="A431" s="21">
        <v>2050701</v>
      </c>
      <c r="B431" s="21" t="s">
        <v>116</v>
      </c>
      <c r="C431" s="23">
        <f t="shared" si="124"/>
        <v>7</v>
      </c>
      <c r="D431" s="23" t="str">
        <f t="shared" si="142"/>
        <v>20507</v>
      </c>
      <c r="E431" s="25">
        <f>VLOOKUP(A431,'[1]L02'!$A$6:$D$1317,4,0)</f>
        <v>270</v>
      </c>
      <c r="F431" s="25">
        <f>ROUND(SUMIF([3]表三汇总表!$A$10:$A$611,A431,[3]表三汇总表!$D$10:$D$611),0)</f>
        <v>356</v>
      </c>
      <c r="G431" s="25">
        <f>VLOOKUP(A431,'[2]L02'!$A$6:$C$1332,3,0)</f>
        <v>296</v>
      </c>
      <c r="H431" s="26">
        <f t="shared" ref="H430:H434" si="144">G431/F431*100</f>
        <v>83.1460674157303</v>
      </c>
      <c r="I431" s="26">
        <f t="shared" si="127"/>
        <v>9.62962962962963</v>
      </c>
      <c r="K431" s="4"/>
    </row>
    <row r="432" ht="24.95" customHeight="1" spans="1:11">
      <c r="A432" s="21">
        <v>2050702</v>
      </c>
      <c r="B432" s="21" t="s">
        <v>672</v>
      </c>
      <c r="C432" s="23">
        <f t="shared" si="124"/>
        <v>7</v>
      </c>
      <c r="D432" s="23" t="str">
        <f t="shared" si="142"/>
        <v>20507</v>
      </c>
      <c r="E432" s="25">
        <f>VLOOKUP(A432,'[1]L02'!$A$6:$D$1317,4,0)</f>
        <v>0</v>
      </c>
      <c r="F432" s="25">
        <f>ROUND(SUMIF([3]表三汇总表!$A$10:$A$611,A432,[3]表三汇总表!$D$10:$D$611),0)</f>
        <v>0</v>
      </c>
      <c r="G432" s="25">
        <f>VLOOKUP(A432,'[2]L02'!$A$6:$C$1332,3,0)</f>
        <v>0</v>
      </c>
      <c r="H432" s="26" t="e">
        <f t="shared" si="144"/>
        <v>#DIV/0!</v>
      </c>
      <c r="I432" s="26" t="e">
        <f t="shared" si="127"/>
        <v>#DIV/0!</v>
      </c>
      <c r="K432" s="4"/>
    </row>
    <row r="433" ht="24.95" customHeight="1" spans="1:11">
      <c r="A433" s="21">
        <v>2050799</v>
      </c>
      <c r="B433" s="21" t="s">
        <v>673</v>
      </c>
      <c r="C433" s="23">
        <f t="shared" si="124"/>
        <v>7</v>
      </c>
      <c r="D433" s="23" t="str">
        <f t="shared" si="142"/>
        <v>20507</v>
      </c>
      <c r="E433" s="25">
        <f>VLOOKUP(A433,'[1]L02'!$A$6:$D$1317,4,0)</f>
        <v>0</v>
      </c>
      <c r="F433" s="25">
        <f>ROUND(SUMIF([3]表三汇总表!$A$10:$A$611,A433,[3]表三汇总表!$D$10:$D$611),0)</f>
        <v>0</v>
      </c>
      <c r="G433" s="25">
        <f>VLOOKUP(A433,'[2]L02'!$A$6:$C$1332,3,0)</f>
        <v>0</v>
      </c>
      <c r="H433" s="26" t="e">
        <f t="shared" si="144"/>
        <v>#DIV/0!</v>
      </c>
      <c r="I433" s="26" t="e">
        <f t="shared" si="127"/>
        <v>#DIV/0!</v>
      </c>
      <c r="K433" s="4"/>
    </row>
    <row r="434" ht="24.95" customHeight="1" spans="1:11">
      <c r="A434" s="21">
        <v>20508</v>
      </c>
      <c r="B434" s="22" t="s">
        <v>117</v>
      </c>
      <c r="C434" s="23">
        <f t="shared" si="124"/>
        <v>5</v>
      </c>
      <c r="D434" s="23" t="str">
        <f t="shared" si="142"/>
        <v/>
      </c>
      <c r="E434" s="25">
        <f t="shared" ref="E434:G434" si="145">SUM(E435:E439)</f>
        <v>682</v>
      </c>
      <c r="F434" s="25">
        <f t="shared" si="145"/>
        <v>866</v>
      </c>
      <c r="G434" s="25">
        <f t="shared" si="145"/>
        <v>941</v>
      </c>
      <c r="H434" s="20">
        <f t="shared" si="144"/>
        <v>108.660508083141</v>
      </c>
      <c r="I434" s="20">
        <f t="shared" si="127"/>
        <v>37.9765395894428</v>
      </c>
      <c r="K434" s="4"/>
    </row>
    <row r="435" ht="24.95" customHeight="1" spans="1:11">
      <c r="A435" s="21">
        <v>2050801</v>
      </c>
      <c r="B435" s="21" t="s">
        <v>674</v>
      </c>
      <c r="C435" s="23">
        <f t="shared" si="124"/>
        <v>7</v>
      </c>
      <c r="D435" s="23" t="str">
        <f t="shared" si="142"/>
        <v>20508</v>
      </c>
      <c r="E435" s="25">
        <f>VLOOKUP(A435,'[1]L02'!$A$6:$D$1317,4,0)</f>
        <v>0</v>
      </c>
      <c r="F435" s="25">
        <f>ROUND(SUMIF([3]表三汇总表!$A$10:$A$611,A435,[3]表三汇总表!$D$10:$D$611),0)</f>
        <v>0</v>
      </c>
      <c r="G435" s="25">
        <f>VLOOKUP(A435,'[2]L02'!$A$6:$C$1332,3,0)</f>
        <v>0</v>
      </c>
      <c r="H435" s="26" t="e">
        <f t="shared" ref="H435:H440" si="146">G435/F435*100</f>
        <v>#DIV/0!</v>
      </c>
      <c r="I435" s="26" t="e">
        <f t="shared" si="127"/>
        <v>#DIV/0!</v>
      </c>
      <c r="K435" s="4"/>
    </row>
    <row r="436" ht="24.95" customHeight="1" spans="1:11">
      <c r="A436" s="21">
        <v>2050802</v>
      </c>
      <c r="B436" s="21" t="s">
        <v>118</v>
      </c>
      <c r="C436" s="23">
        <f t="shared" si="124"/>
        <v>7</v>
      </c>
      <c r="D436" s="23" t="str">
        <f t="shared" si="142"/>
        <v>20508</v>
      </c>
      <c r="E436" s="25">
        <f>VLOOKUP(A436,'[1]L02'!$A$6:$D$1317,4,0)</f>
        <v>295</v>
      </c>
      <c r="F436" s="25">
        <f>ROUND(SUMIF([3]表三汇总表!$A$10:$A$611,A436,[3]表三汇总表!$D$10:$D$611),0)</f>
        <v>376</v>
      </c>
      <c r="G436" s="25">
        <f>VLOOKUP(A436,'[2]L02'!$A$6:$C$1332,3,0)</f>
        <v>501</v>
      </c>
      <c r="H436" s="26">
        <f t="shared" si="146"/>
        <v>133.244680851064</v>
      </c>
      <c r="I436" s="26">
        <f t="shared" si="127"/>
        <v>69.8305084745763</v>
      </c>
      <c r="K436" s="4"/>
    </row>
    <row r="437" ht="24.95" customHeight="1" spans="1:11">
      <c r="A437" s="21">
        <v>2050803</v>
      </c>
      <c r="B437" s="21" t="s">
        <v>675</v>
      </c>
      <c r="C437" s="23">
        <f t="shared" si="124"/>
        <v>7</v>
      </c>
      <c r="D437" s="23" t="str">
        <f t="shared" si="142"/>
        <v>20508</v>
      </c>
      <c r="E437" s="25">
        <f>VLOOKUP(A437,'[1]L02'!$A$6:$D$1317,4,0)</f>
        <v>0</v>
      </c>
      <c r="F437" s="25">
        <f>ROUND(SUMIF([3]表三汇总表!$A$10:$A$611,A437,[3]表三汇总表!$D$10:$D$611),0)</f>
        <v>0</v>
      </c>
      <c r="G437" s="25">
        <f>VLOOKUP(A437,'[2]L02'!$A$6:$C$1332,3,0)</f>
        <v>0</v>
      </c>
      <c r="H437" s="26" t="e">
        <f t="shared" si="146"/>
        <v>#DIV/0!</v>
      </c>
      <c r="I437" s="26" t="e">
        <f t="shared" si="127"/>
        <v>#DIV/0!</v>
      </c>
      <c r="K437" s="4"/>
    </row>
    <row r="438" ht="24.95" customHeight="1" spans="1:11">
      <c r="A438" s="21">
        <v>2050804</v>
      </c>
      <c r="B438" s="21" t="s">
        <v>676</v>
      </c>
      <c r="C438" s="23">
        <f t="shared" si="124"/>
        <v>7</v>
      </c>
      <c r="D438" s="23" t="str">
        <f t="shared" si="142"/>
        <v>20508</v>
      </c>
      <c r="E438" s="25">
        <f>VLOOKUP(A438,'[1]L02'!$A$6:$D$1317,4,0)</f>
        <v>0</v>
      </c>
      <c r="F438" s="25">
        <f>ROUND(SUMIF([3]表三汇总表!$A$10:$A$611,A438,[3]表三汇总表!$D$10:$D$611),0)</f>
        <v>0</v>
      </c>
      <c r="G438" s="25">
        <f>VLOOKUP(A438,'[2]L02'!$A$6:$C$1332,3,0)</f>
        <v>0</v>
      </c>
      <c r="H438" s="26" t="e">
        <f t="shared" si="146"/>
        <v>#DIV/0!</v>
      </c>
      <c r="I438" s="26" t="e">
        <f t="shared" si="127"/>
        <v>#DIV/0!</v>
      </c>
      <c r="K438" s="4"/>
    </row>
    <row r="439" ht="24.95" customHeight="1" spans="1:11">
      <c r="A439" s="21">
        <v>2050899</v>
      </c>
      <c r="B439" s="21" t="s">
        <v>119</v>
      </c>
      <c r="C439" s="23">
        <f t="shared" si="124"/>
        <v>7</v>
      </c>
      <c r="D439" s="23" t="str">
        <f t="shared" si="142"/>
        <v>20508</v>
      </c>
      <c r="E439" s="25">
        <f>VLOOKUP(A439,'[1]L02'!$A$6:$D$1317,4,0)</f>
        <v>387</v>
      </c>
      <c r="F439" s="25">
        <f>ROUND(SUMIF([3]表三汇总表!$A$10:$A$611,A439,[3]表三汇总表!$D$10:$D$611),0)</f>
        <v>490</v>
      </c>
      <c r="G439" s="25">
        <f>VLOOKUP(A439,'[2]L02'!$A$6:$C$1332,3,0)</f>
        <v>440</v>
      </c>
      <c r="H439" s="26">
        <f t="shared" si="146"/>
        <v>89.7959183673469</v>
      </c>
      <c r="I439" s="26">
        <f t="shared" si="127"/>
        <v>13.6950904392765</v>
      </c>
      <c r="K439" s="4"/>
    </row>
    <row r="440" ht="24.95" customHeight="1" spans="1:11">
      <c r="A440" s="21">
        <v>20509</v>
      </c>
      <c r="B440" s="22" t="s">
        <v>120</v>
      </c>
      <c r="C440" s="23">
        <f t="shared" si="124"/>
        <v>5</v>
      </c>
      <c r="D440" s="23" t="str">
        <f t="shared" si="142"/>
        <v/>
      </c>
      <c r="E440" s="25">
        <f t="shared" ref="E440:G440" si="147">SUM(E441:E446)</f>
        <v>4058</v>
      </c>
      <c r="F440" s="25">
        <f t="shared" si="147"/>
        <v>3800</v>
      </c>
      <c r="G440" s="25">
        <f t="shared" si="147"/>
        <v>2005</v>
      </c>
      <c r="H440" s="20">
        <f t="shared" si="146"/>
        <v>52.7631578947368</v>
      </c>
      <c r="I440" s="20">
        <f t="shared" si="127"/>
        <v>-50.5914243469689</v>
      </c>
      <c r="K440" s="4"/>
    </row>
    <row r="441" ht="24.95" customHeight="1" spans="1:11">
      <c r="A441" s="21">
        <v>2050901</v>
      </c>
      <c r="B441" s="21" t="s">
        <v>121</v>
      </c>
      <c r="C441" s="23">
        <f t="shared" si="124"/>
        <v>7</v>
      </c>
      <c r="D441" s="23" t="str">
        <f t="shared" si="142"/>
        <v>20509</v>
      </c>
      <c r="E441" s="25">
        <f>VLOOKUP(A441,'[1]L02'!$A$6:$D$1317,4,0)</f>
        <v>106</v>
      </c>
      <c r="F441" s="25">
        <f>ROUND(SUMIF([3]表三汇总表!$A$10:$A$611,A441,[3]表三汇总表!$D$10:$D$611),0)</f>
        <v>0</v>
      </c>
      <c r="G441" s="25">
        <f>VLOOKUP(A441,'[2]L02'!$A$6:$C$1332,3,0)</f>
        <v>0</v>
      </c>
      <c r="H441" s="26" t="e">
        <f t="shared" ref="H441:H447" si="148">G441/F441*100</f>
        <v>#DIV/0!</v>
      </c>
      <c r="I441" s="26">
        <f t="shared" si="127"/>
        <v>-100</v>
      </c>
      <c r="K441" s="4"/>
    </row>
    <row r="442" s="4" customFormat="1" ht="24.95" customHeight="1" spans="1:9">
      <c r="A442" s="21">
        <v>2050902</v>
      </c>
      <c r="B442" s="21" t="s">
        <v>677</v>
      </c>
      <c r="C442" s="23">
        <f t="shared" si="124"/>
        <v>7</v>
      </c>
      <c r="D442" s="23" t="str">
        <f t="shared" si="142"/>
        <v>20509</v>
      </c>
      <c r="E442" s="25">
        <f>VLOOKUP(A442,'[1]L02'!$A$6:$D$1317,4,0)</f>
        <v>0</v>
      </c>
      <c r="F442" s="25">
        <f>ROUND(SUMIF([3]表三汇总表!$A$10:$A$611,A442,[3]表三汇总表!$D$10:$D$611),0)</f>
        <v>0</v>
      </c>
      <c r="G442" s="25">
        <f>VLOOKUP(A442,'[2]L02'!$A$6:$C$1332,3,0)</f>
        <v>0</v>
      </c>
      <c r="H442" s="26" t="e">
        <f t="shared" si="148"/>
        <v>#DIV/0!</v>
      </c>
      <c r="I442" s="26" t="e">
        <f t="shared" si="127"/>
        <v>#DIV/0!</v>
      </c>
    </row>
    <row r="443" ht="24.95" customHeight="1" spans="1:11">
      <c r="A443" s="21">
        <v>2050903</v>
      </c>
      <c r="B443" s="21" t="s">
        <v>122</v>
      </c>
      <c r="C443" s="23">
        <f t="shared" si="124"/>
        <v>7</v>
      </c>
      <c r="D443" s="23" t="str">
        <f t="shared" si="142"/>
        <v>20509</v>
      </c>
      <c r="E443" s="25">
        <f>VLOOKUP(A443,'[1]L02'!$A$6:$D$1317,4,0)</f>
        <v>1132</v>
      </c>
      <c r="F443" s="25">
        <f>ROUND(SUMIF([3]表三汇总表!$A$10:$A$611,A443,[3]表三汇总表!$D$10:$D$611),0)</f>
        <v>0</v>
      </c>
      <c r="G443" s="25">
        <f>VLOOKUP(A443,'[2]L02'!$A$6:$C$1332,3,0)</f>
        <v>0</v>
      </c>
      <c r="H443" s="26" t="e">
        <f t="shared" si="148"/>
        <v>#DIV/0!</v>
      </c>
      <c r="I443" s="26">
        <f t="shared" si="127"/>
        <v>-100</v>
      </c>
      <c r="K443" s="4"/>
    </row>
    <row r="444" ht="24.95" customHeight="1" spans="1:11">
      <c r="A444" s="21">
        <v>2050904</v>
      </c>
      <c r="B444" s="21" t="s">
        <v>123</v>
      </c>
      <c r="C444" s="23">
        <f t="shared" si="124"/>
        <v>7</v>
      </c>
      <c r="D444" s="23" t="str">
        <f t="shared" si="142"/>
        <v>20509</v>
      </c>
      <c r="E444" s="25">
        <f>VLOOKUP(A444,'[1]L02'!$A$6:$D$1317,4,0)</f>
        <v>2128</v>
      </c>
      <c r="F444" s="25">
        <f>ROUND(SUMIF([3]表三汇总表!$A$10:$A$611,A444,[3]表三汇总表!$D$10:$D$611),0)</f>
        <v>0</v>
      </c>
      <c r="G444" s="25">
        <f>VLOOKUP(A444,'[2]L02'!$A$6:$C$1332,3,0)</f>
        <v>0</v>
      </c>
      <c r="H444" s="26" t="e">
        <f t="shared" si="148"/>
        <v>#DIV/0!</v>
      </c>
      <c r="I444" s="26">
        <f t="shared" si="127"/>
        <v>-100</v>
      </c>
      <c r="K444" s="4"/>
    </row>
    <row r="445" ht="24.95" customHeight="1" spans="1:11">
      <c r="A445" s="21">
        <v>2050905</v>
      </c>
      <c r="B445" s="21" t="s">
        <v>124</v>
      </c>
      <c r="C445" s="23">
        <f t="shared" si="124"/>
        <v>7</v>
      </c>
      <c r="D445" s="23" t="str">
        <f t="shared" si="142"/>
        <v>20509</v>
      </c>
      <c r="E445" s="25">
        <f>VLOOKUP(A445,'[1]L02'!$A$6:$D$1317,4,0)</f>
        <v>0</v>
      </c>
      <c r="F445" s="25">
        <f>ROUND(SUMIF([3]表三汇总表!$A$10:$A$611,A445,[3]表三汇总表!$D$10:$D$611),0)</f>
        <v>0</v>
      </c>
      <c r="G445" s="25">
        <f>VLOOKUP(A445,'[2]L02'!$A$6:$C$1332,3,0)</f>
        <v>1244</v>
      </c>
      <c r="H445" s="26" t="e">
        <f t="shared" si="148"/>
        <v>#DIV/0!</v>
      </c>
      <c r="I445" s="26" t="e">
        <f t="shared" si="127"/>
        <v>#DIV/0!</v>
      </c>
      <c r="K445" s="4"/>
    </row>
    <row r="446" ht="24.95" customHeight="1" spans="1:11">
      <c r="A446" s="21">
        <v>2050999</v>
      </c>
      <c r="B446" s="21" t="s">
        <v>125</v>
      </c>
      <c r="C446" s="23">
        <f t="shared" si="124"/>
        <v>7</v>
      </c>
      <c r="D446" s="23" t="str">
        <f t="shared" si="142"/>
        <v>20509</v>
      </c>
      <c r="E446" s="25">
        <f>VLOOKUP(A446,'[1]L02'!$A$6:$D$1317,4,0)</f>
        <v>692</v>
      </c>
      <c r="F446" s="25">
        <f>ROUND(SUMIF([3]表三汇总表!$A$10:$A$611,A446,[3]表三汇总表!$D$10:$D$611),0)</f>
        <v>3800</v>
      </c>
      <c r="G446" s="25">
        <f>VLOOKUP(A446,'[2]L02'!$A$6:$C$1332,3,0)</f>
        <v>761</v>
      </c>
      <c r="H446" s="26">
        <f t="shared" si="148"/>
        <v>20.0263157894737</v>
      </c>
      <c r="I446" s="26">
        <f t="shared" si="127"/>
        <v>9.97109826589595</v>
      </c>
      <c r="K446" s="4"/>
    </row>
    <row r="447" ht="24.95" customHeight="1" spans="1:11">
      <c r="A447" s="21">
        <v>20599</v>
      </c>
      <c r="B447" s="22" t="s">
        <v>126</v>
      </c>
      <c r="C447" s="23">
        <f t="shared" si="124"/>
        <v>5</v>
      </c>
      <c r="D447" s="23" t="str">
        <f t="shared" si="142"/>
        <v/>
      </c>
      <c r="E447" s="25">
        <f t="shared" ref="E447:G447" si="149">E448</f>
        <v>0</v>
      </c>
      <c r="F447" s="25">
        <f t="shared" si="149"/>
        <v>915</v>
      </c>
      <c r="G447" s="25">
        <f t="shared" si="149"/>
        <v>0</v>
      </c>
      <c r="H447" s="20">
        <f t="shared" si="148"/>
        <v>0</v>
      </c>
      <c r="I447" s="20" t="e">
        <f t="shared" si="127"/>
        <v>#DIV/0!</v>
      </c>
      <c r="K447" s="4"/>
    </row>
    <row r="448" ht="24.95" customHeight="1" spans="1:11">
      <c r="A448" s="21">
        <v>2059999</v>
      </c>
      <c r="B448" s="21" t="s">
        <v>127</v>
      </c>
      <c r="C448" s="23">
        <f t="shared" si="124"/>
        <v>7</v>
      </c>
      <c r="D448" s="23" t="str">
        <f t="shared" si="142"/>
        <v>20599</v>
      </c>
      <c r="E448" s="25">
        <f>VLOOKUP(A448,'[1]L02'!$A$6:$D$1317,4,0)</f>
        <v>0</v>
      </c>
      <c r="F448" s="25">
        <f>ROUND(SUMIF([3]表三汇总表!$A$10:$A$611,A448,[3]表三汇总表!$D$10:$D$611),0)</f>
        <v>915</v>
      </c>
      <c r="G448" s="25">
        <f>VLOOKUP(A448,'[2]L02'!$A$6:$C$1332,3,0)</f>
        <v>0</v>
      </c>
      <c r="H448" s="26">
        <f t="shared" ref="H448:H455" si="150">G448/F448*100</f>
        <v>0</v>
      </c>
      <c r="I448" s="26" t="e">
        <f t="shared" si="127"/>
        <v>#DIV/0!</v>
      </c>
      <c r="K448" s="4"/>
    </row>
    <row r="449" ht="24.95" customHeight="1" spans="1:9">
      <c r="A449" s="21">
        <v>206</v>
      </c>
      <c r="B449" s="22" t="s">
        <v>128</v>
      </c>
      <c r="C449" s="23">
        <f t="shared" si="124"/>
        <v>3</v>
      </c>
      <c r="D449" s="23"/>
      <c r="E449" s="25">
        <f t="shared" ref="E449:G449" si="151">SUM(E450,E455,E464,E470,E475,E480,E485,E492,E496,E500)</f>
        <v>15403</v>
      </c>
      <c r="F449" s="25">
        <f t="shared" si="151"/>
        <v>15672</v>
      </c>
      <c r="G449" s="25">
        <f t="shared" si="151"/>
        <v>19997</v>
      </c>
      <c r="H449" s="20">
        <f t="shared" si="150"/>
        <v>127.596988259316</v>
      </c>
      <c r="I449" s="20">
        <f t="shared" si="127"/>
        <v>29.8253586963579</v>
      </c>
    </row>
    <row r="450" ht="24.95" customHeight="1" spans="1:11">
      <c r="A450" s="21">
        <v>20601</v>
      </c>
      <c r="B450" s="22" t="s">
        <v>129</v>
      </c>
      <c r="C450" s="23">
        <f t="shared" si="124"/>
        <v>5</v>
      </c>
      <c r="D450" s="23" t="str">
        <f t="shared" ref="D450:D481" si="152">IF(C450=5,"",MID(A450,1,5))</f>
        <v/>
      </c>
      <c r="E450" s="25">
        <f t="shared" ref="E450:G450" si="153">SUM(E451:E454)</f>
        <v>92</v>
      </c>
      <c r="F450" s="25">
        <f t="shared" si="153"/>
        <v>515</v>
      </c>
      <c r="G450" s="25">
        <f t="shared" si="153"/>
        <v>224</v>
      </c>
      <c r="H450" s="20">
        <f t="shared" si="150"/>
        <v>43.495145631068</v>
      </c>
      <c r="I450" s="20">
        <f t="shared" si="127"/>
        <v>143.478260869565</v>
      </c>
      <c r="K450" s="4"/>
    </row>
    <row r="451" ht="24.95" customHeight="1" spans="1:11">
      <c r="A451" s="21">
        <v>2060101</v>
      </c>
      <c r="B451" s="21" t="s">
        <v>12</v>
      </c>
      <c r="C451" s="23">
        <f t="shared" si="124"/>
        <v>7</v>
      </c>
      <c r="D451" s="23" t="str">
        <f t="shared" si="152"/>
        <v>20601</v>
      </c>
      <c r="E451" s="25">
        <f>VLOOKUP(A451,'[1]L02'!$A$6:$D$1317,4,0)</f>
        <v>0</v>
      </c>
      <c r="F451" s="25">
        <f>ROUND(SUMIF([3]表三汇总表!$A$10:$A$611,A451,[3]表三汇总表!$D$10:$D$611),0)</f>
        <v>515</v>
      </c>
      <c r="G451" s="25">
        <f>VLOOKUP(A451,'[2]L02'!$A$6:$C$1332,3,0)</f>
        <v>166</v>
      </c>
      <c r="H451" s="26">
        <f t="shared" si="150"/>
        <v>32.2330097087379</v>
      </c>
      <c r="I451" s="26" t="e">
        <f t="shared" si="127"/>
        <v>#DIV/0!</v>
      </c>
      <c r="K451" s="4"/>
    </row>
    <row r="452" ht="24.95" customHeight="1" spans="1:11">
      <c r="A452" s="21">
        <v>2060102</v>
      </c>
      <c r="B452" s="21" t="s">
        <v>13</v>
      </c>
      <c r="C452" s="23">
        <f t="shared" si="124"/>
        <v>7</v>
      </c>
      <c r="D452" s="23" t="str">
        <f t="shared" si="152"/>
        <v>20601</v>
      </c>
      <c r="E452" s="25">
        <f>VLOOKUP(A452,'[1]L02'!$A$6:$D$1317,4,0)</f>
        <v>37</v>
      </c>
      <c r="F452" s="25">
        <f>ROUND(SUMIF([3]表三汇总表!$A$10:$A$611,A452,[3]表三汇总表!$D$10:$D$611),0)</f>
        <v>0</v>
      </c>
      <c r="G452" s="25">
        <f>VLOOKUP(A452,'[2]L02'!$A$6:$C$1332,3,0)</f>
        <v>42</v>
      </c>
      <c r="H452" s="26" t="e">
        <f t="shared" si="150"/>
        <v>#DIV/0!</v>
      </c>
      <c r="I452" s="26">
        <f t="shared" si="127"/>
        <v>13.5135135135135</v>
      </c>
      <c r="K452" s="4"/>
    </row>
    <row r="453" ht="24.95" customHeight="1" spans="1:11">
      <c r="A453" s="21">
        <v>2060103</v>
      </c>
      <c r="B453" s="21" t="s">
        <v>64</v>
      </c>
      <c r="C453" s="23">
        <f t="shared" si="124"/>
        <v>7</v>
      </c>
      <c r="D453" s="23" t="str">
        <f t="shared" si="152"/>
        <v>20601</v>
      </c>
      <c r="E453" s="25">
        <f>VLOOKUP(A453,'[1]L02'!$A$6:$D$1317,4,0)</f>
        <v>0</v>
      </c>
      <c r="F453" s="25">
        <f>ROUND(SUMIF([3]表三汇总表!$A$10:$A$611,A453,[3]表三汇总表!$D$10:$D$611),0)</f>
        <v>0</v>
      </c>
      <c r="G453" s="25">
        <f>VLOOKUP(A453,'[2]L02'!$A$6:$C$1332,3,0)</f>
        <v>3</v>
      </c>
      <c r="H453" s="26" t="e">
        <f t="shared" si="150"/>
        <v>#DIV/0!</v>
      </c>
      <c r="I453" s="26" t="e">
        <f t="shared" si="127"/>
        <v>#DIV/0!</v>
      </c>
      <c r="K453" s="4"/>
    </row>
    <row r="454" ht="24.95" customHeight="1" spans="1:11">
      <c r="A454" s="21">
        <v>2060199</v>
      </c>
      <c r="B454" s="21" t="s">
        <v>130</v>
      </c>
      <c r="C454" s="23">
        <f t="shared" si="124"/>
        <v>7</v>
      </c>
      <c r="D454" s="23" t="str">
        <f t="shared" si="152"/>
        <v>20601</v>
      </c>
      <c r="E454" s="25">
        <f>VLOOKUP(A454,'[1]L02'!$A$6:$D$1317,4,0)</f>
        <v>55</v>
      </c>
      <c r="F454" s="25">
        <f>ROUND(SUMIF([3]表三汇总表!$A$10:$A$611,A454,[3]表三汇总表!$D$10:$D$611),0)</f>
        <v>0</v>
      </c>
      <c r="G454" s="25">
        <f>VLOOKUP(A454,'[2]L02'!$A$6:$C$1332,3,0)</f>
        <v>13</v>
      </c>
      <c r="H454" s="26" t="e">
        <f t="shared" si="150"/>
        <v>#DIV/0!</v>
      </c>
      <c r="I454" s="26">
        <f t="shared" si="127"/>
        <v>-76.3636363636364</v>
      </c>
      <c r="K454" s="4"/>
    </row>
    <row r="455" ht="24.95" customHeight="1" spans="1:11">
      <c r="A455" s="21">
        <v>20602</v>
      </c>
      <c r="B455" s="22" t="s">
        <v>131</v>
      </c>
      <c r="C455" s="23">
        <f t="shared" si="124"/>
        <v>5</v>
      </c>
      <c r="D455" s="23" t="str">
        <f t="shared" si="152"/>
        <v/>
      </c>
      <c r="E455" s="25">
        <f t="shared" ref="E455:G455" si="154">SUM(E456:E463)</f>
        <v>80</v>
      </c>
      <c r="F455" s="25">
        <f t="shared" si="154"/>
        <v>0</v>
      </c>
      <c r="G455" s="25">
        <f t="shared" si="154"/>
        <v>0</v>
      </c>
      <c r="H455" s="20" t="e">
        <f t="shared" si="150"/>
        <v>#DIV/0!</v>
      </c>
      <c r="I455" s="20">
        <f t="shared" si="127"/>
        <v>-100</v>
      </c>
      <c r="K455" s="4"/>
    </row>
    <row r="456" ht="24.95" customHeight="1" spans="1:11">
      <c r="A456" s="21">
        <v>2060201</v>
      </c>
      <c r="B456" s="21" t="s">
        <v>142</v>
      </c>
      <c r="C456" s="23">
        <f t="shared" ref="C456:C519" si="155">LEN(A456)</f>
        <v>7</v>
      </c>
      <c r="D456" s="23" t="str">
        <f t="shared" si="152"/>
        <v>20602</v>
      </c>
      <c r="E456" s="25">
        <f>VLOOKUP(A456,'[1]L02'!$A$6:$D$1317,4,0)</f>
        <v>0</v>
      </c>
      <c r="F456" s="25">
        <f>ROUND(SUMIF([3]表三汇总表!$A$10:$A$611,A456,[3]表三汇总表!$D$10:$D$611),0)</f>
        <v>0</v>
      </c>
      <c r="G456" s="25">
        <f>VLOOKUP(A456,'[2]L02'!$A$6:$C$1332,3,0)</f>
        <v>0</v>
      </c>
      <c r="H456" s="26" t="e">
        <f t="shared" ref="H456:H464" si="156">G456/F456*100</f>
        <v>#DIV/0!</v>
      </c>
      <c r="I456" s="26" t="e">
        <f t="shared" ref="I455:I518" si="157">(G456-E456)/E456*100</f>
        <v>#DIV/0!</v>
      </c>
      <c r="K456" s="4"/>
    </row>
    <row r="457" ht="24.95" customHeight="1" spans="1:11">
      <c r="A457" s="21">
        <v>2060203</v>
      </c>
      <c r="B457" s="21" t="s">
        <v>678</v>
      </c>
      <c r="C457" s="23">
        <f t="shared" si="155"/>
        <v>7</v>
      </c>
      <c r="D457" s="23" t="str">
        <f t="shared" si="152"/>
        <v>20602</v>
      </c>
      <c r="E457" s="25">
        <f>VLOOKUP(A457,'[1]L02'!$A$6:$D$1317,4,0)</f>
        <v>0</v>
      </c>
      <c r="F457" s="25">
        <f>ROUND(SUMIF([3]表三汇总表!$A$10:$A$611,A457,[3]表三汇总表!$D$10:$D$611),0)</f>
        <v>0</v>
      </c>
      <c r="G457" s="25">
        <f>VLOOKUP(A457,'[2]L02'!$A$6:$C$1332,3,0)</f>
        <v>0</v>
      </c>
      <c r="H457" s="26" t="e">
        <f t="shared" si="156"/>
        <v>#DIV/0!</v>
      </c>
      <c r="I457" s="26" t="e">
        <f t="shared" si="157"/>
        <v>#DIV/0!</v>
      </c>
      <c r="K457" s="4"/>
    </row>
    <row r="458" ht="24.95" customHeight="1" spans="1:11">
      <c r="A458" s="21">
        <v>2060204</v>
      </c>
      <c r="B458" s="21" t="s">
        <v>679</v>
      </c>
      <c r="C458" s="23">
        <f t="shared" si="155"/>
        <v>7</v>
      </c>
      <c r="D458" s="23" t="str">
        <f t="shared" si="152"/>
        <v>20602</v>
      </c>
      <c r="E458" s="25">
        <f>VLOOKUP(A458,'[1]L02'!$A$6:$D$1317,4,0)</f>
        <v>0</v>
      </c>
      <c r="F458" s="25">
        <f>ROUND(SUMIF([3]表三汇总表!$A$10:$A$611,A458,[3]表三汇总表!$D$10:$D$611),0)</f>
        <v>0</v>
      </c>
      <c r="G458" s="25">
        <f>VLOOKUP(A458,'[2]L02'!$A$6:$C$1332,3,0)</f>
        <v>0</v>
      </c>
      <c r="H458" s="26" t="e">
        <f t="shared" si="156"/>
        <v>#DIV/0!</v>
      </c>
      <c r="I458" s="26" t="e">
        <f t="shared" si="157"/>
        <v>#DIV/0!</v>
      </c>
      <c r="K458" s="4"/>
    </row>
    <row r="459" s="4" customFormat="1" ht="24.95" customHeight="1" spans="1:9">
      <c r="A459" s="21">
        <v>2060205</v>
      </c>
      <c r="B459" s="21" t="s">
        <v>680</v>
      </c>
      <c r="C459" s="23">
        <f t="shared" si="155"/>
        <v>7</v>
      </c>
      <c r="D459" s="23" t="str">
        <f t="shared" si="152"/>
        <v>20602</v>
      </c>
      <c r="E459" s="25">
        <f>VLOOKUP(A459,'[1]L02'!$A$6:$D$1317,4,0)</f>
        <v>0</v>
      </c>
      <c r="F459" s="25">
        <f>ROUND(SUMIF([3]表三汇总表!$A$10:$A$611,A459,[3]表三汇总表!$D$10:$D$611),0)</f>
        <v>0</v>
      </c>
      <c r="G459" s="25">
        <f>VLOOKUP(A459,'[2]L02'!$A$6:$C$1332,3,0)</f>
        <v>0</v>
      </c>
      <c r="H459" s="26" t="e">
        <f t="shared" si="156"/>
        <v>#DIV/0!</v>
      </c>
      <c r="I459" s="26" t="e">
        <f t="shared" si="157"/>
        <v>#DIV/0!</v>
      </c>
    </row>
    <row r="460" ht="24.95" customHeight="1" spans="1:11">
      <c r="A460" s="21">
        <v>2060206</v>
      </c>
      <c r="B460" s="21" t="s">
        <v>681</v>
      </c>
      <c r="C460" s="23">
        <f t="shared" si="155"/>
        <v>7</v>
      </c>
      <c r="D460" s="23" t="str">
        <f t="shared" si="152"/>
        <v>20602</v>
      </c>
      <c r="E460" s="25">
        <f>VLOOKUP(A460,'[1]L02'!$A$6:$D$1317,4,0)</f>
        <v>0</v>
      </c>
      <c r="F460" s="25">
        <f>ROUND(SUMIF([3]表三汇总表!$A$10:$A$611,A460,[3]表三汇总表!$D$10:$D$611),0)</f>
        <v>0</v>
      </c>
      <c r="G460" s="25">
        <f>VLOOKUP(A460,'[2]L02'!$A$6:$C$1332,3,0)</f>
        <v>0</v>
      </c>
      <c r="H460" s="26" t="e">
        <f t="shared" si="156"/>
        <v>#DIV/0!</v>
      </c>
      <c r="I460" s="26" t="e">
        <f t="shared" si="157"/>
        <v>#DIV/0!</v>
      </c>
      <c r="K460" s="4"/>
    </row>
    <row r="461" ht="24.95" customHeight="1" spans="1:11">
      <c r="A461" s="21">
        <v>2060207</v>
      </c>
      <c r="B461" s="21" t="s">
        <v>682</v>
      </c>
      <c r="C461" s="23">
        <f t="shared" si="155"/>
        <v>7</v>
      </c>
      <c r="D461" s="23" t="str">
        <f t="shared" si="152"/>
        <v>20602</v>
      </c>
      <c r="E461" s="25">
        <f>VLOOKUP(A461,'[1]L02'!$A$6:$D$1317,4,0)</f>
        <v>0</v>
      </c>
      <c r="F461" s="25">
        <f>ROUND(SUMIF([3]表三汇总表!$A$10:$A$611,A461,[3]表三汇总表!$D$10:$D$611),0)</f>
        <v>0</v>
      </c>
      <c r="G461" s="25">
        <f>VLOOKUP(A461,'[2]L02'!$A$6:$C$1332,3,0)</f>
        <v>0</v>
      </c>
      <c r="H461" s="26" t="e">
        <f t="shared" si="156"/>
        <v>#DIV/0!</v>
      </c>
      <c r="I461" s="26" t="e">
        <f t="shared" si="157"/>
        <v>#DIV/0!</v>
      </c>
      <c r="K461" s="4"/>
    </row>
    <row r="462" ht="24.95" customHeight="1" spans="1:11">
      <c r="A462" s="21">
        <v>2060208</v>
      </c>
      <c r="B462" s="21" t="s">
        <v>683</v>
      </c>
      <c r="C462" s="23">
        <f t="shared" si="155"/>
        <v>7</v>
      </c>
      <c r="D462" s="23" t="str">
        <f t="shared" si="152"/>
        <v>20602</v>
      </c>
      <c r="E462" s="25">
        <f>VLOOKUP(A462,'[1]L02'!$A$6:$D$1317,4,0)</f>
        <v>0</v>
      </c>
      <c r="F462" s="25">
        <f>ROUND(SUMIF([3]表三汇总表!$A$10:$A$611,A462,[3]表三汇总表!$D$10:$D$611),0)</f>
        <v>0</v>
      </c>
      <c r="G462" s="25">
        <f>VLOOKUP(A462,'[2]L02'!$A$6:$C$1332,3,0)</f>
        <v>0</v>
      </c>
      <c r="H462" s="26" t="e">
        <f t="shared" si="156"/>
        <v>#DIV/0!</v>
      </c>
      <c r="I462" s="26" t="e">
        <f t="shared" si="157"/>
        <v>#DIV/0!</v>
      </c>
      <c r="K462" s="4"/>
    </row>
    <row r="463" ht="24.95" customHeight="1" spans="1:11">
      <c r="A463" s="21">
        <v>2060299</v>
      </c>
      <c r="B463" s="21" t="s">
        <v>132</v>
      </c>
      <c r="C463" s="23">
        <f t="shared" si="155"/>
        <v>7</v>
      </c>
      <c r="D463" s="23" t="str">
        <f t="shared" si="152"/>
        <v>20602</v>
      </c>
      <c r="E463" s="25">
        <f>VLOOKUP(A463,'[1]L02'!$A$6:$D$1317,4,0)</f>
        <v>80</v>
      </c>
      <c r="F463" s="25">
        <f>ROUND(SUMIF([3]表三汇总表!$A$10:$A$611,A463,[3]表三汇总表!$D$10:$D$611),0)</f>
        <v>0</v>
      </c>
      <c r="G463" s="25">
        <f>VLOOKUP(A463,'[2]L02'!$A$6:$C$1332,3,0)</f>
        <v>0</v>
      </c>
      <c r="H463" s="26" t="e">
        <f t="shared" si="156"/>
        <v>#DIV/0!</v>
      </c>
      <c r="I463" s="26">
        <f t="shared" si="157"/>
        <v>-100</v>
      </c>
      <c r="K463" s="4"/>
    </row>
    <row r="464" ht="24.95" customHeight="1" spans="1:11">
      <c r="A464" s="21">
        <v>20603</v>
      </c>
      <c r="B464" s="22" t="s">
        <v>684</v>
      </c>
      <c r="C464" s="23">
        <f t="shared" si="155"/>
        <v>5</v>
      </c>
      <c r="D464" s="23" t="str">
        <f t="shared" si="152"/>
        <v/>
      </c>
      <c r="E464" s="25">
        <f t="shared" ref="E464:G464" si="158">SUM(E465:E469)</f>
        <v>0</v>
      </c>
      <c r="F464" s="25">
        <f t="shared" si="158"/>
        <v>0</v>
      </c>
      <c r="G464" s="25">
        <f t="shared" si="158"/>
        <v>0</v>
      </c>
      <c r="H464" s="20" t="e">
        <f t="shared" si="156"/>
        <v>#DIV/0!</v>
      </c>
      <c r="I464" s="20" t="e">
        <f t="shared" si="157"/>
        <v>#DIV/0!</v>
      </c>
      <c r="K464" s="4"/>
    </row>
    <row r="465" ht="24.95" customHeight="1" spans="1:11">
      <c r="A465" s="21">
        <v>2060301</v>
      </c>
      <c r="B465" s="21" t="s">
        <v>142</v>
      </c>
      <c r="C465" s="23">
        <f t="shared" si="155"/>
        <v>7</v>
      </c>
      <c r="D465" s="23" t="str">
        <f t="shared" si="152"/>
        <v>20603</v>
      </c>
      <c r="E465" s="25">
        <f>VLOOKUP(A465,'[1]L02'!$A$6:$D$1317,4,0)</f>
        <v>0</v>
      </c>
      <c r="F465" s="25">
        <f>ROUND(SUMIF([3]表三汇总表!$A$10:$A$611,A465,[3]表三汇总表!$D$10:$D$611),0)</f>
        <v>0</v>
      </c>
      <c r="G465" s="25">
        <f>VLOOKUP(A465,'[2]L02'!$A$6:$C$1332,3,0)</f>
        <v>0</v>
      </c>
      <c r="H465" s="26" t="e">
        <f t="shared" ref="H465:H470" si="159">G465/F465*100</f>
        <v>#DIV/0!</v>
      </c>
      <c r="I465" s="26" t="e">
        <f t="shared" si="157"/>
        <v>#DIV/0!</v>
      </c>
      <c r="K465" s="4"/>
    </row>
    <row r="466" s="4" customFormat="1" ht="24.95" customHeight="1" spans="1:9">
      <c r="A466" s="21">
        <v>2060302</v>
      </c>
      <c r="B466" s="21" t="s">
        <v>685</v>
      </c>
      <c r="C466" s="23">
        <f t="shared" si="155"/>
        <v>7</v>
      </c>
      <c r="D466" s="23" t="str">
        <f t="shared" si="152"/>
        <v>20603</v>
      </c>
      <c r="E466" s="25">
        <f>VLOOKUP(A466,'[1]L02'!$A$6:$D$1317,4,0)</f>
        <v>0</v>
      </c>
      <c r="F466" s="25">
        <f>ROUND(SUMIF([3]表三汇总表!$A$10:$A$611,A466,[3]表三汇总表!$D$10:$D$611),0)</f>
        <v>0</v>
      </c>
      <c r="G466" s="25">
        <f>VLOOKUP(A466,'[2]L02'!$A$6:$C$1332,3,0)</f>
        <v>0</v>
      </c>
      <c r="H466" s="26" t="e">
        <f t="shared" si="159"/>
        <v>#DIV/0!</v>
      </c>
      <c r="I466" s="26" t="e">
        <f t="shared" si="157"/>
        <v>#DIV/0!</v>
      </c>
    </row>
    <row r="467" ht="24.95" customHeight="1" spans="1:11">
      <c r="A467" s="21">
        <v>2060303</v>
      </c>
      <c r="B467" s="21" t="s">
        <v>686</v>
      </c>
      <c r="C467" s="23">
        <f t="shared" si="155"/>
        <v>7</v>
      </c>
      <c r="D467" s="23" t="str">
        <f t="shared" si="152"/>
        <v>20603</v>
      </c>
      <c r="E467" s="25">
        <f>VLOOKUP(A467,'[1]L02'!$A$6:$D$1317,4,0)</f>
        <v>0</v>
      </c>
      <c r="F467" s="25">
        <f>ROUND(SUMIF([3]表三汇总表!$A$10:$A$611,A467,[3]表三汇总表!$D$10:$D$611),0)</f>
        <v>0</v>
      </c>
      <c r="G467" s="25">
        <f>VLOOKUP(A467,'[2]L02'!$A$6:$C$1332,3,0)</f>
        <v>0</v>
      </c>
      <c r="H467" s="26" t="e">
        <f t="shared" si="159"/>
        <v>#DIV/0!</v>
      </c>
      <c r="I467" s="26" t="e">
        <f t="shared" si="157"/>
        <v>#DIV/0!</v>
      </c>
      <c r="K467" s="4"/>
    </row>
    <row r="468" ht="24.95" customHeight="1" spans="1:11">
      <c r="A468" s="21">
        <v>2060304</v>
      </c>
      <c r="B468" s="21" t="s">
        <v>687</v>
      </c>
      <c r="C468" s="23">
        <f t="shared" si="155"/>
        <v>7</v>
      </c>
      <c r="D468" s="23" t="str">
        <f t="shared" si="152"/>
        <v>20603</v>
      </c>
      <c r="E468" s="25">
        <f>VLOOKUP(A468,'[1]L02'!$A$6:$D$1317,4,0)</f>
        <v>0</v>
      </c>
      <c r="F468" s="25">
        <f>ROUND(SUMIF([3]表三汇总表!$A$10:$A$611,A468,[3]表三汇总表!$D$10:$D$611),0)</f>
        <v>0</v>
      </c>
      <c r="G468" s="25">
        <f>VLOOKUP(A468,'[2]L02'!$A$6:$C$1332,3,0)</f>
        <v>0</v>
      </c>
      <c r="H468" s="26" t="e">
        <f t="shared" si="159"/>
        <v>#DIV/0!</v>
      </c>
      <c r="I468" s="26" t="e">
        <f t="shared" si="157"/>
        <v>#DIV/0!</v>
      </c>
      <c r="K468" s="4"/>
    </row>
    <row r="469" ht="24.95" customHeight="1" spans="1:11">
      <c r="A469" s="21">
        <v>2060399</v>
      </c>
      <c r="B469" s="21" t="s">
        <v>688</v>
      </c>
      <c r="C469" s="23">
        <f t="shared" si="155"/>
        <v>7</v>
      </c>
      <c r="D469" s="23" t="str">
        <f t="shared" si="152"/>
        <v>20603</v>
      </c>
      <c r="E469" s="25">
        <f>VLOOKUP(A469,'[1]L02'!$A$6:$D$1317,4,0)</f>
        <v>0</v>
      </c>
      <c r="F469" s="25">
        <f>ROUND(SUMIF([3]表三汇总表!$A$10:$A$611,A469,[3]表三汇总表!$D$10:$D$611),0)</f>
        <v>0</v>
      </c>
      <c r="G469" s="25">
        <f>VLOOKUP(A469,'[2]L02'!$A$6:$C$1332,3,0)</f>
        <v>0</v>
      </c>
      <c r="H469" s="26" t="e">
        <f t="shared" si="159"/>
        <v>#DIV/0!</v>
      </c>
      <c r="I469" s="26" t="e">
        <f t="shared" si="157"/>
        <v>#DIV/0!</v>
      </c>
      <c r="K469" s="4"/>
    </row>
    <row r="470" ht="24.95" customHeight="1" spans="1:11">
      <c r="A470" s="21">
        <v>20604</v>
      </c>
      <c r="B470" s="22" t="s">
        <v>133</v>
      </c>
      <c r="C470" s="23">
        <f t="shared" si="155"/>
        <v>5</v>
      </c>
      <c r="D470" s="23" t="str">
        <f t="shared" si="152"/>
        <v/>
      </c>
      <c r="E470" s="25">
        <f t="shared" ref="E470:G470" si="160">SUM(E471:E474)</f>
        <v>14490</v>
      </c>
      <c r="F470" s="25">
        <f t="shared" si="160"/>
        <v>0</v>
      </c>
      <c r="G470" s="25">
        <f t="shared" si="160"/>
        <v>18692</v>
      </c>
      <c r="H470" s="20" t="e">
        <f t="shared" si="159"/>
        <v>#DIV/0!</v>
      </c>
      <c r="I470" s="20">
        <f t="shared" si="157"/>
        <v>28.9993098688751</v>
      </c>
      <c r="K470" s="4"/>
    </row>
    <row r="471" ht="24.95" customHeight="1" spans="1:11">
      <c r="A471" s="21">
        <v>2060401</v>
      </c>
      <c r="B471" s="21" t="s">
        <v>142</v>
      </c>
      <c r="C471" s="23">
        <f t="shared" si="155"/>
        <v>7</v>
      </c>
      <c r="D471" s="23" t="str">
        <f t="shared" si="152"/>
        <v>20604</v>
      </c>
      <c r="E471" s="25">
        <f>VLOOKUP(A471,'[1]L02'!$A$6:$D$1317,4,0)</f>
        <v>0</v>
      </c>
      <c r="F471" s="25">
        <f>ROUND(SUMIF([3]表三汇总表!$A$10:$A$611,A471,[3]表三汇总表!$D$10:$D$611),0)</f>
        <v>0</v>
      </c>
      <c r="G471" s="25">
        <f>VLOOKUP(A471,'[2]L02'!$A$6:$C$1332,3,0)</f>
        <v>0</v>
      </c>
      <c r="H471" s="26" t="e">
        <f t="shared" ref="H471:H475" si="161">G471/F471*100</f>
        <v>#DIV/0!</v>
      </c>
      <c r="I471" s="26" t="e">
        <f t="shared" si="157"/>
        <v>#DIV/0!</v>
      </c>
      <c r="K471" s="4"/>
    </row>
    <row r="472" s="4" customFormat="1" ht="24.95" customHeight="1" spans="1:9">
      <c r="A472" s="21">
        <v>2060404</v>
      </c>
      <c r="B472" s="21" t="s">
        <v>134</v>
      </c>
      <c r="C472" s="23">
        <f t="shared" si="155"/>
        <v>7</v>
      </c>
      <c r="D472" s="23" t="str">
        <f t="shared" si="152"/>
        <v>20604</v>
      </c>
      <c r="E472" s="25">
        <f>VLOOKUP(A472,'[1]L02'!$A$6:$D$1317,4,0)</f>
        <v>14490</v>
      </c>
      <c r="F472" s="25">
        <f>ROUND(SUMIF([3]表三汇总表!$A$10:$A$611,A472,[3]表三汇总表!$D$10:$D$611),0)</f>
        <v>0</v>
      </c>
      <c r="G472" s="25">
        <f>VLOOKUP(A472,'[2]L02'!$A$6:$C$1332,3,0)</f>
        <v>18612</v>
      </c>
      <c r="H472" s="26" t="e">
        <f t="shared" si="161"/>
        <v>#DIV/0!</v>
      </c>
      <c r="I472" s="26">
        <f t="shared" si="157"/>
        <v>28.4472049689441</v>
      </c>
    </row>
    <row r="473" ht="24.95" customHeight="1" spans="1:11">
      <c r="A473" s="21">
        <v>2060405</v>
      </c>
      <c r="B473" s="21" t="s">
        <v>689</v>
      </c>
      <c r="C473" s="23">
        <f t="shared" si="155"/>
        <v>7</v>
      </c>
      <c r="D473" s="23" t="str">
        <f t="shared" si="152"/>
        <v>20604</v>
      </c>
      <c r="E473" s="25">
        <f>VLOOKUP(A473,'[1]L02'!$A$6:$D$1317,4,0)</f>
        <v>0</v>
      </c>
      <c r="F473" s="25">
        <f>ROUND(SUMIF([3]表三汇总表!$A$10:$A$611,A473,[3]表三汇总表!$D$10:$D$611),0)</f>
        <v>0</v>
      </c>
      <c r="G473" s="25">
        <f>VLOOKUP(A473,'[2]L02'!$A$6:$C$1332,3,0)</f>
        <v>0</v>
      </c>
      <c r="H473" s="26" t="e">
        <f t="shared" si="161"/>
        <v>#DIV/0!</v>
      </c>
      <c r="I473" s="26" t="e">
        <f t="shared" si="157"/>
        <v>#DIV/0!</v>
      </c>
      <c r="K473" s="4"/>
    </row>
    <row r="474" ht="24.95" customHeight="1" spans="1:11">
      <c r="A474" s="21">
        <v>2060499</v>
      </c>
      <c r="B474" s="21" t="s">
        <v>135</v>
      </c>
      <c r="C474" s="23">
        <f t="shared" si="155"/>
        <v>7</v>
      </c>
      <c r="D474" s="23" t="str">
        <f t="shared" si="152"/>
        <v>20604</v>
      </c>
      <c r="E474" s="25">
        <f>VLOOKUP(A474,'[1]L02'!$A$6:$D$1317,4,0)</f>
        <v>0</v>
      </c>
      <c r="F474" s="25">
        <f>ROUND(SUMIF([3]表三汇总表!$A$10:$A$611,A474,[3]表三汇总表!$D$10:$D$611),0)</f>
        <v>0</v>
      </c>
      <c r="G474" s="25">
        <f>VLOOKUP(A474,'[2]L02'!$A$6:$C$1332,3,0)</f>
        <v>80</v>
      </c>
      <c r="H474" s="26" t="e">
        <f t="shared" si="161"/>
        <v>#DIV/0!</v>
      </c>
      <c r="I474" s="26" t="e">
        <f t="shared" si="157"/>
        <v>#DIV/0!</v>
      </c>
      <c r="K474" s="4"/>
    </row>
    <row r="475" ht="24.95" customHeight="1" spans="1:11">
      <c r="A475" s="21">
        <v>20605</v>
      </c>
      <c r="B475" s="22" t="s">
        <v>136</v>
      </c>
      <c r="C475" s="23">
        <f t="shared" si="155"/>
        <v>5</v>
      </c>
      <c r="D475" s="23" t="str">
        <f t="shared" si="152"/>
        <v/>
      </c>
      <c r="E475" s="25">
        <f t="shared" ref="E475:G475" si="162">SUM(E476:E479)</f>
        <v>0</v>
      </c>
      <c r="F475" s="25">
        <f t="shared" si="162"/>
        <v>0</v>
      </c>
      <c r="G475" s="25">
        <f t="shared" si="162"/>
        <v>22</v>
      </c>
      <c r="H475" s="20" t="e">
        <f t="shared" si="161"/>
        <v>#DIV/0!</v>
      </c>
      <c r="I475" s="20" t="e">
        <f t="shared" si="157"/>
        <v>#DIV/0!</v>
      </c>
      <c r="K475" s="4"/>
    </row>
    <row r="476" ht="24.95" customHeight="1" spans="1:11">
      <c r="A476" s="21">
        <v>2060501</v>
      </c>
      <c r="B476" s="21" t="s">
        <v>142</v>
      </c>
      <c r="C476" s="23">
        <f t="shared" si="155"/>
        <v>7</v>
      </c>
      <c r="D476" s="23" t="str">
        <f t="shared" si="152"/>
        <v>20605</v>
      </c>
      <c r="E476" s="25">
        <f>VLOOKUP(A476,'[1]L02'!$A$6:$D$1317,4,0)</f>
        <v>0</v>
      </c>
      <c r="F476" s="25">
        <f>ROUND(SUMIF([3]表三汇总表!$A$10:$A$611,A476,[3]表三汇总表!$D$10:$D$611),0)</f>
        <v>0</v>
      </c>
      <c r="G476" s="25">
        <f>VLOOKUP(A476,'[2]L02'!$A$6:$C$1332,3,0)</f>
        <v>0</v>
      </c>
      <c r="H476" s="26" t="e">
        <f t="shared" ref="H475:H480" si="163">G476/F476*100</f>
        <v>#DIV/0!</v>
      </c>
      <c r="I476" s="26" t="e">
        <f t="shared" si="157"/>
        <v>#DIV/0!</v>
      </c>
      <c r="K476" s="4"/>
    </row>
    <row r="477" ht="24.95" customHeight="1" spans="1:11">
      <c r="A477" s="21">
        <v>2060502</v>
      </c>
      <c r="B477" s="21" t="s">
        <v>690</v>
      </c>
      <c r="C477" s="23">
        <f t="shared" si="155"/>
        <v>7</v>
      </c>
      <c r="D477" s="23" t="str">
        <f t="shared" si="152"/>
        <v>20605</v>
      </c>
      <c r="E477" s="25">
        <f>VLOOKUP(A477,'[1]L02'!$A$6:$D$1317,4,0)</f>
        <v>0</v>
      </c>
      <c r="F477" s="25">
        <f>ROUND(SUMIF([3]表三汇总表!$A$10:$A$611,A477,[3]表三汇总表!$D$10:$D$611),0)</f>
        <v>0</v>
      </c>
      <c r="G477" s="25">
        <f>VLOOKUP(A477,'[2]L02'!$A$6:$C$1332,3,0)</f>
        <v>0</v>
      </c>
      <c r="H477" s="26" t="e">
        <f t="shared" si="163"/>
        <v>#DIV/0!</v>
      </c>
      <c r="I477" s="26" t="e">
        <f t="shared" si="157"/>
        <v>#DIV/0!</v>
      </c>
      <c r="K477" s="4"/>
    </row>
    <row r="478" ht="24.95" customHeight="1" spans="1:11">
      <c r="A478" s="21">
        <v>2060503</v>
      </c>
      <c r="B478" s="21" t="s">
        <v>691</v>
      </c>
      <c r="C478" s="23">
        <f t="shared" si="155"/>
        <v>7</v>
      </c>
      <c r="D478" s="23" t="str">
        <f t="shared" si="152"/>
        <v>20605</v>
      </c>
      <c r="E478" s="25">
        <f>VLOOKUP(A478,'[1]L02'!$A$6:$D$1317,4,0)</f>
        <v>0</v>
      </c>
      <c r="F478" s="25">
        <f>ROUND(SUMIF([3]表三汇总表!$A$10:$A$611,A478,[3]表三汇总表!$D$10:$D$611),0)</f>
        <v>0</v>
      </c>
      <c r="G478" s="25">
        <f>VLOOKUP(A478,'[2]L02'!$A$6:$C$1332,3,0)</f>
        <v>0</v>
      </c>
      <c r="H478" s="26" t="e">
        <f t="shared" si="163"/>
        <v>#DIV/0!</v>
      </c>
      <c r="I478" s="26" t="e">
        <f t="shared" si="157"/>
        <v>#DIV/0!</v>
      </c>
      <c r="K478" s="4"/>
    </row>
    <row r="479" ht="24.95" customHeight="1" spans="1:11">
      <c r="A479" s="21">
        <v>2060599</v>
      </c>
      <c r="B479" s="21" t="s">
        <v>137</v>
      </c>
      <c r="C479" s="23">
        <f t="shared" si="155"/>
        <v>7</v>
      </c>
      <c r="D479" s="23" t="str">
        <f t="shared" si="152"/>
        <v>20605</v>
      </c>
      <c r="E479" s="25">
        <f>VLOOKUP(A479,'[1]L02'!$A$6:$D$1317,4,0)</f>
        <v>0</v>
      </c>
      <c r="F479" s="25">
        <f>ROUND(SUMIF([3]表三汇总表!$A$10:$A$611,A479,[3]表三汇总表!$D$10:$D$611),0)</f>
        <v>0</v>
      </c>
      <c r="G479" s="25">
        <f>VLOOKUP(A479,'[2]L02'!$A$6:$C$1332,3,0)</f>
        <v>22</v>
      </c>
      <c r="H479" s="26" t="e">
        <f t="shared" si="163"/>
        <v>#DIV/0!</v>
      </c>
      <c r="I479" s="26" t="e">
        <f t="shared" si="157"/>
        <v>#DIV/0!</v>
      </c>
      <c r="K479" s="4"/>
    </row>
    <row r="480" s="4" customFormat="1" ht="24.95" customHeight="1" spans="1:9">
      <c r="A480" s="21">
        <v>20606</v>
      </c>
      <c r="B480" s="22" t="s">
        <v>138</v>
      </c>
      <c r="C480" s="23">
        <f t="shared" si="155"/>
        <v>5</v>
      </c>
      <c r="D480" s="23" t="str">
        <f t="shared" si="152"/>
        <v/>
      </c>
      <c r="E480" s="25">
        <f t="shared" ref="E480:G480" si="164">SUM(E481:E484)</f>
        <v>103</v>
      </c>
      <c r="F480" s="25">
        <f t="shared" si="164"/>
        <v>157</v>
      </c>
      <c r="G480" s="25">
        <f t="shared" si="164"/>
        <v>90</v>
      </c>
      <c r="H480" s="20">
        <f t="shared" si="163"/>
        <v>57.3248407643312</v>
      </c>
      <c r="I480" s="20">
        <f t="shared" si="157"/>
        <v>-12.621359223301</v>
      </c>
    </row>
    <row r="481" ht="24.95" customHeight="1" spans="1:11">
      <c r="A481" s="21">
        <v>2060601</v>
      </c>
      <c r="B481" s="21" t="s">
        <v>139</v>
      </c>
      <c r="C481" s="23">
        <f t="shared" si="155"/>
        <v>7</v>
      </c>
      <c r="D481" s="23" t="str">
        <f t="shared" si="152"/>
        <v>20606</v>
      </c>
      <c r="E481" s="25">
        <f>VLOOKUP(A481,'[1]L02'!$A$6:$D$1317,4,0)</f>
        <v>99</v>
      </c>
      <c r="F481" s="25">
        <f>ROUND(SUMIF([3]表三汇总表!$A$10:$A$611,A481,[3]表三汇总表!$D$10:$D$611),0)</f>
        <v>157</v>
      </c>
      <c r="G481" s="25">
        <f>VLOOKUP(A481,'[2]L02'!$A$6:$C$1332,3,0)</f>
        <v>85</v>
      </c>
      <c r="H481" s="26">
        <f t="shared" ref="H481:H485" si="165">G481/F481*100</f>
        <v>54.140127388535</v>
      </c>
      <c r="I481" s="26">
        <f t="shared" si="157"/>
        <v>-14.1414141414141</v>
      </c>
      <c r="K481" s="4"/>
    </row>
    <row r="482" s="4" customFormat="1" ht="24.95" customHeight="1" spans="1:9">
      <c r="A482" s="21">
        <v>2060602</v>
      </c>
      <c r="B482" s="21" t="s">
        <v>692</v>
      </c>
      <c r="C482" s="23">
        <f t="shared" si="155"/>
        <v>7</v>
      </c>
      <c r="D482" s="23" t="str">
        <f t="shared" ref="D482:D504" si="166">IF(C482=5,"",MID(A482,1,5))</f>
        <v>20606</v>
      </c>
      <c r="E482" s="25">
        <f>VLOOKUP(A482,'[1]L02'!$A$6:$D$1317,4,0)</f>
        <v>0</v>
      </c>
      <c r="F482" s="25">
        <f>ROUND(SUMIF([3]表三汇总表!$A$10:$A$611,A482,[3]表三汇总表!$D$10:$D$611),0)</f>
        <v>0</v>
      </c>
      <c r="G482" s="25">
        <f>VLOOKUP(A482,'[2]L02'!$A$6:$C$1332,3,0)</f>
        <v>0</v>
      </c>
      <c r="H482" s="26" t="e">
        <f t="shared" si="165"/>
        <v>#DIV/0!</v>
      </c>
      <c r="I482" s="26" t="e">
        <f t="shared" si="157"/>
        <v>#DIV/0!</v>
      </c>
    </row>
    <row r="483" s="4" customFormat="1" ht="24.95" customHeight="1" spans="1:9">
      <c r="A483" s="21">
        <v>2060603</v>
      </c>
      <c r="B483" s="21" t="s">
        <v>693</v>
      </c>
      <c r="C483" s="23">
        <f t="shared" si="155"/>
        <v>7</v>
      </c>
      <c r="D483" s="23" t="str">
        <f t="shared" si="166"/>
        <v>20606</v>
      </c>
      <c r="E483" s="25">
        <f>VLOOKUP(A483,'[1]L02'!$A$6:$D$1317,4,0)</f>
        <v>0</v>
      </c>
      <c r="F483" s="25">
        <f>ROUND(SUMIF([3]表三汇总表!$A$10:$A$611,A483,[3]表三汇总表!$D$10:$D$611),0)</f>
        <v>0</v>
      </c>
      <c r="G483" s="25">
        <f>VLOOKUP(A483,'[2]L02'!$A$6:$C$1332,3,0)</f>
        <v>0</v>
      </c>
      <c r="H483" s="26" t="e">
        <f t="shared" si="165"/>
        <v>#DIV/0!</v>
      </c>
      <c r="I483" s="26" t="e">
        <f t="shared" si="157"/>
        <v>#DIV/0!</v>
      </c>
    </row>
    <row r="484" ht="24.95" customHeight="1" spans="1:11">
      <c r="A484" s="21">
        <v>2060699</v>
      </c>
      <c r="B484" s="21" t="s">
        <v>140</v>
      </c>
      <c r="C484" s="23">
        <f t="shared" si="155"/>
        <v>7</v>
      </c>
      <c r="D484" s="23" t="str">
        <f t="shared" si="166"/>
        <v>20606</v>
      </c>
      <c r="E484" s="25">
        <f>VLOOKUP(A484,'[1]L02'!$A$6:$D$1317,4,0)</f>
        <v>4</v>
      </c>
      <c r="F484" s="25">
        <f>ROUND(SUMIF([3]表三汇总表!$A$10:$A$611,A484,[3]表三汇总表!$D$10:$D$611),0)</f>
        <v>0</v>
      </c>
      <c r="G484" s="25">
        <f>VLOOKUP(A484,'[2]L02'!$A$6:$C$1332,3,0)</f>
        <v>5</v>
      </c>
      <c r="H484" s="26" t="e">
        <f t="shared" si="165"/>
        <v>#DIV/0!</v>
      </c>
      <c r="I484" s="26">
        <f t="shared" si="157"/>
        <v>25</v>
      </c>
      <c r="K484" s="4"/>
    </row>
    <row r="485" ht="24.95" customHeight="1" spans="1:11">
      <c r="A485" s="21">
        <v>20607</v>
      </c>
      <c r="B485" s="22" t="s">
        <v>141</v>
      </c>
      <c r="C485" s="23">
        <f t="shared" si="155"/>
        <v>5</v>
      </c>
      <c r="D485" s="23" t="str">
        <f t="shared" si="166"/>
        <v/>
      </c>
      <c r="E485" s="25">
        <f t="shared" ref="E485:G485" si="167">SUM(E486:E491)</f>
        <v>74</v>
      </c>
      <c r="F485" s="25">
        <f t="shared" si="167"/>
        <v>0</v>
      </c>
      <c r="G485" s="25">
        <f t="shared" si="167"/>
        <v>42</v>
      </c>
      <c r="H485" s="20" t="e">
        <f t="shared" si="165"/>
        <v>#DIV/0!</v>
      </c>
      <c r="I485" s="20">
        <f t="shared" si="157"/>
        <v>-43.2432432432432</v>
      </c>
      <c r="K485" s="4"/>
    </row>
    <row r="486" ht="24.95" customHeight="1" spans="1:11">
      <c r="A486" s="21">
        <v>2060701</v>
      </c>
      <c r="B486" s="21" t="s">
        <v>142</v>
      </c>
      <c r="C486" s="23">
        <f t="shared" si="155"/>
        <v>7</v>
      </c>
      <c r="D486" s="23" t="str">
        <f t="shared" si="166"/>
        <v>20607</v>
      </c>
      <c r="E486" s="25">
        <f>VLOOKUP(A486,'[1]L02'!$A$6:$D$1317,4,0)</f>
        <v>3</v>
      </c>
      <c r="F486" s="25">
        <f>ROUND(SUMIF([3]表三汇总表!$A$10:$A$611,A486,[3]表三汇总表!$D$10:$D$611),0)</f>
        <v>0</v>
      </c>
      <c r="G486" s="25">
        <f>VLOOKUP(A486,'[2]L02'!$A$6:$C$1332,3,0)</f>
        <v>9</v>
      </c>
      <c r="H486" s="26" t="e">
        <f t="shared" ref="H486:H492" si="168">G486/F486*100</f>
        <v>#DIV/0!</v>
      </c>
      <c r="I486" s="26">
        <f t="shared" si="157"/>
        <v>200</v>
      </c>
      <c r="K486" s="4"/>
    </row>
    <row r="487" ht="24.95" customHeight="1" spans="1:11">
      <c r="A487" s="21">
        <v>2060702</v>
      </c>
      <c r="B487" s="21" t="s">
        <v>143</v>
      </c>
      <c r="C487" s="23">
        <f t="shared" si="155"/>
        <v>7</v>
      </c>
      <c r="D487" s="23" t="str">
        <f t="shared" si="166"/>
        <v>20607</v>
      </c>
      <c r="E487" s="25">
        <f>VLOOKUP(A487,'[1]L02'!$A$6:$D$1317,4,0)</f>
        <v>71</v>
      </c>
      <c r="F487" s="25">
        <f>ROUND(SUMIF([3]表三汇总表!$A$10:$A$611,A487,[3]表三汇总表!$D$10:$D$611),0)</f>
        <v>0</v>
      </c>
      <c r="G487" s="25">
        <f>VLOOKUP(A487,'[2]L02'!$A$6:$C$1332,3,0)</f>
        <v>28</v>
      </c>
      <c r="H487" s="26" t="e">
        <f t="shared" si="168"/>
        <v>#DIV/0!</v>
      </c>
      <c r="I487" s="26">
        <f t="shared" si="157"/>
        <v>-60.5633802816901</v>
      </c>
      <c r="K487" s="4"/>
    </row>
    <row r="488" ht="24.95" customHeight="1" spans="1:11">
      <c r="A488" s="21">
        <v>2060703</v>
      </c>
      <c r="B488" s="21" t="s">
        <v>694</v>
      </c>
      <c r="C488" s="23">
        <f t="shared" si="155"/>
        <v>7</v>
      </c>
      <c r="D488" s="23" t="str">
        <f t="shared" si="166"/>
        <v>20607</v>
      </c>
      <c r="E488" s="25">
        <f>VLOOKUP(A488,'[1]L02'!$A$6:$D$1317,4,0)</f>
        <v>0</v>
      </c>
      <c r="F488" s="25">
        <f>ROUND(SUMIF([3]表三汇总表!$A$10:$A$611,A488,[3]表三汇总表!$D$10:$D$611),0)</f>
        <v>0</v>
      </c>
      <c r="G488" s="25">
        <f>VLOOKUP(A488,'[2]L02'!$A$6:$C$1332,3,0)</f>
        <v>0</v>
      </c>
      <c r="H488" s="26" t="e">
        <f t="shared" si="168"/>
        <v>#DIV/0!</v>
      </c>
      <c r="I488" s="26" t="e">
        <f t="shared" si="157"/>
        <v>#DIV/0!</v>
      </c>
      <c r="K488" s="4"/>
    </row>
    <row r="489" ht="24.95" customHeight="1" spans="1:11">
      <c r="A489" s="21">
        <v>2060704</v>
      </c>
      <c r="B489" s="21" t="s">
        <v>695</v>
      </c>
      <c r="C489" s="23">
        <f t="shared" si="155"/>
        <v>7</v>
      </c>
      <c r="D489" s="23" t="str">
        <f t="shared" si="166"/>
        <v>20607</v>
      </c>
      <c r="E489" s="25">
        <f>VLOOKUP(A489,'[1]L02'!$A$6:$D$1317,4,0)</f>
        <v>0</v>
      </c>
      <c r="F489" s="25">
        <f>ROUND(SUMIF([3]表三汇总表!$A$10:$A$611,A489,[3]表三汇总表!$D$10:$D$611),0)</f>
        <v>0</v>
      </c>
      <c r="G489" s="25">
        <f>VLOOKUP(A489,'[2]L02'!$A$6:$C$1332,3,0)</f>
        <v>0</v>
      </c>
      <c r="H489" s="26" t="e">
        <f t="shared" si="168"/>
        <v>#DIV/0!</v>
      </c>
      <c r="I489" s="26" t="e">
        <f t="shared" si="157"/>
        <v>#DIV/0!</v>
      </c>
      <c r="K489" s="4"/>
    </row>
    <row r="490" s="4" customFormat="1" ht="24.95" customHeight="1" spans="1:9">
      <c r="A490" s="21">
        <v>2060705</v>
      </c>
      <c r="B490" s="21" t="s">
        <v>696</v>
      </c>
      <c r="C490" s="23">
        <f t="shared" si="155"/>
        <v>7</v>
      </c>
      <c r="D490" s="23" t="str">
        <f t="shared" si="166"/>
        <v>20607</v>
      </c>
      <c r="E490" s="25">
        <f>VLOOKUP(A490,'[1]L02'!$A$6:$D$1317,4,0)</f>
        <v>0</v>
      </c>
      <c r="F490" s="25">
        <f>ROUND(SUMIF([3]表三汇总表!$A$10:$A$611,A490,[3]表三汇总表!$D$10:$D$611),0)</f>
        <v>0</v>
      </c>
      <c r="G490" s="25">
        <f>VLOOKUP(A490,'[2]L02'!$A$6:$C$1332,3,0)</f>
        <v>0</v>
      </c>
      <c r="H490" s="26" t="e">
        <f t="shared" si="168"/>
        <v>#DIV/0!</v>
      </c>
      <c r="I490" s="26" t="e">
        <f t="shared" si="157"/>
        <v>#DIV/0!</v>
      </c>
    </row>
    <row r="491" ht="24.95" customHeight="1" spans="1:11">
      <c r="A491" s="21">
        <v>2060799</v>
      </c>
      <c r="B491" s="21" t="s">
        <v>144</v>
      </c>
      <c r="C491" s="23">
        <f t="shared" si="155"/>
        <v>7</v>
      </c>
      <c r="D491" s="23" t="str">
        <f t="shared" si="166"/>
        <v>20607</v>
      </c>
      <c r="E491" s="25">
        <f>VLOOKUP(A491,'[1]L02'!$A$6:$D$1317,4,0)</f>
        <v>0</v>
      </c>
      <c r="F491" s="25">
        <f>ROUND(SUMIF([3]表三汇总表!$A$10:$A$611,A491,[3]表三汇总表!$D$10:$D$611),0)</f>
        <v>0</v>
      </c>
      <c r="G491" s="25">
        <f>VLOOKUP(A491,'[2]L02'!$A$6:$C$1332,3,0)</f>
        <v>5</v>
      </c>
      <c r="H491" s="26" t="e">
        <f t="shared" si="168"/>
        <v>#DIV/0!</v>
      </c>
      <c r="I491" s="26" t="e">
        <f t="shared" si="157"/>
        <v>#DIV/0!</v>
      </c>
      <c r="K491" s="4"/>
    </row>
    <row r="492" ht="24.95" customHeight="1" spans="1:11">
      <c r="A492" s="21">
        <v>20608</v>
      </c>
      <c r="B492" s="22" t="s">
        <v>697</v>
      </c>
      <c r="C492" s="23">
        <f t="shared" si="155"/>
        <v>5</v>
      </c>
      <c r="D492" s="23" t="str">
        <f t="shared" si="166"/>
        <v/>
      </c>
      <c r="E492" s="25">
        <f t="shared" ref="E492:G492" si="169">SUM(E493:E495)</f>
        <v>0</v>
      </c>
      <c r="F492" s="25">
        <f t="shared" si="169"/>
        <v>0</v>
      </c>
      <c r="G492" s="25">
        <f t="shared" si="169"/>
        <v>0</v>
      </c>
      <c r="H492" s="20" t="e">
        <f t="shared" si="168"/>
        <v>#DIV/0!</v>
      </c>
      <c r="I492" s="20" t="e">
        <f t="shared" si="157"/>
        <v>#DIV/0!</v>
      </c>
      <c r="K492" s="4"/>
    </row>
    <row r="493" ht="24.95" customHeight="1" spans="1:11">
      <c r="A493" s="21">
        <v>2060801</v>
      </c>
      <c r="B493" s="21" t="s">
        <v>698</v>
      </c>
      <c r="C493" s="23">
        <f t="shared" si="155"/>
        <v>7</v>
      </c>
      <c r="D493" s="23" t="str">
        <f t="shared" si="166"/>
        <v>20608</v>
      </c>
      <c r="E493" s="25">
        <f>VLOOKUP(A493,'[1]L02'!$A$6:$D$1317,4,0)</f>
        <v>0</v>
      </c>
      <c r="F493" s="25">
        <f>ROUND(SUMIF([3]表三汇总表!$A$10:$A$611,A493,[3]表三汇总表!$D$10:$D$611),0)</f>
        <v>0</v>
      </c>
      <c r="G493" s="25">
        <f>VLOOKUP(A493,'[2]L02'!$A$6:$C$1332,3,0)</f>
        <v>0</v>
      </c>
      <c r="H493" s="26" t="e">
        <f t="shared" ref="H493:H496" si="170">G493/F493*100</f>
        <v>#DIV/0!</v>
      </c>
      <c r="I493" s="26" t="e">
        <f t="shared" si="157"/>
        <v>#DIV/0!</v>
      </c>
      <c r="K493" s="4"/>
    </row>
    <row r="494" ht="24.95" customHeight="1" spans="1:11">
      <c r="A494" s="21">
        <v>2060802</v>
      </c>
      <c r="B494" s="21" t="s">
        <v>699</v>
      </c>
      <c r="C494" s="23">
        <f t="shared" si="155"/>
        <v>7</v>
      </c>
      <c r="D494" s="23" t="str">
        <f t="shared" si="166"/>
        <v>20608</v>
      </c>
      <c r="E494" s="25">
        <f>VLOOKUP(A494,'[1]L02'!$A$6:$D$1317,4,0)</f>
        <v>0</v>
      </c>
      <c r="F494" s="25">
        <f>ROUND(SUMIF([3]表三汇总表!$A$10:$A$611,A494,[3]表三汇总表!$D$10:$D$611),0)</f>
        <v>0</v>
      </c>
      <c r="G494" s="25">
        <f>VLOOKUP(A494,'[2]L02'!$A$6:$C$1332,3,0)</f>
        <v>0</v>
      </c>
      <c r="H494" s="26" t="e">
        <f t="shared" si="170"/>
        <v>#DIV/0!</v>
      </c>
      <c r="I494" s="26" t="e">
        <f t="shared" si="157"/>
        <v>#DIV/0!</v>
      </c>
      <c r="K494" s="4"/>
    </row>
    <row r="495" s="4" customFormat="1" ht="24.95" customHeight="1" spans="1:9">
      <c r="A495" s="21">
        <v>2060899</v>
      </c>
      <c r="B495" s="21" t="s">
        <v>700</v>
      </c>
      <c r="C495" s="23">
        <f t="shared" si="155"/>
        <v>7</v>
      </c>
      <c r="D495" s="23" t="str">
        <f t="shared" si="166"/>
        <v>20608</v>
      </c>
      <c r="E495" s="25">
        <f>VLOOKUP(A495,'[1]L02'!$A$6:$D$1317,4,0)</f>
        <v>0</v>
      </c>
      <c r="F495" s="25">
        <f>ROUND(SUMIF([3]表三汇总表!$A$10:$A$611,A495,[3]表三汇总表!$D$10:$D$611),0)</f>
        <v>0</v>
      </c>
      <c r="G495" s="25">
        <f>VLOOKUP(A495,'[2]L02'!$A$6:$C$1332,3,0)</f>
        <v>0</v>
      </c>
      <c r="H495" s="26" t="e">
        <f t="shared" si="170"/>
        <v>#DIV/0!</v>
      </c>
      <c r="I495" s="26" t="e">
        <f t="shared" si="157"/>
        <v>#DIV/0!</v>
      </c>
    </row>
    <row r="496" ht="24.95" customHeight="1" spans="1:11">
      <c r="A496" s="21">
        <v>20609</v>
      </c>
      <c r="B496" s="22" t="s">
        <v>701</v>
      </c>
      <c r="C496" s="23">
        <f t="shared" si="155"/>
        <v>5</v>
      </c>
      <c r="D496" s="23" t="str">
        <f t="shared" si="166"/>
        <v/>
      </c>
      <c r="E496" s="25">
        <f t="shared" ref="E496:G496" si="171">SUM(E497:E499)</f>
        <v>0</v>
      </c>
      <c r="F496" s="25">
        <f t="shared" si="171"/>
        <v>0</v>
      </c>
      <c r="G496" s="25">
        <f t="shared" si="171"/>
        <v>0</v>
      </c>
      <c r="H496" s="20" t="e">
        <f t="shared" si="170"/>
        <v>#DIV/0!</v>
      </c>
      <c r="I496" s="20" t="e">
        <f t="shared" si="157"/>
        <v>#DIV/0!</v>
      </c>
      <c r="K496" s="4"/>
    </row>
    <row r="497" ht="24.95" customHeight="1" spans="1:11">
      <c r="A497" s="21">
        <v>2060901</v>
      </c>
      <c r="B497" s="21" t="s">
        <v>702</v>
      </c>
      <c r="C497" s="23">
        <f t="shared" si="155"/>
        <v>7</v>
      </c>
      <c r="D497" s="23" t="str">
        <f t="shared" si="166"/>
        <v>20609</v>
      </c>
      <c r="E497" s="25">
        <f>VLOOKUP(A497,'[1]L02'!$A$6:$D$1317,4,0)</f>
        <v>0</v>
      </c>
      <c r="F497" s="25">
        <f>ROUND(SUMIF([3]表三汇总表!$A$10:$A$611,A497,[3]表三汇总表!$D$10:$D$611),0)</f>
        <v>0</v>
      </c>
      <c r="G497" s="25">
        <f>VLOOKUP(A497,'[2]L02'!$A$6:$C$1332,3,0)</f>
        <v>0</v>
      </c>
      <c r="H497" s="26" t="e">
        <f t="shared" ref="H497:H500" si="172">G497/F497*100</f>
        <v>#DIV/0!</v>
      </c>
      <c r="I497" s="26" t="e">
        <f t="shared" si="157"/>
        <v>#DIV/0!</v>
      </c>
      <c r="K497" s="4"/>
    </row>
    <row r="498" ht="24.95" customHeight="1" spans="1:11">
      <c r="A498" s="21">
        <v>2060902</v>
      </c>
      <c r="B498" s="21" t="s">
        <v>703</v>
      </c>
      <c r="C498" s="23">
        <f t="shared" si="155"/>
        <v>7</v>
      </c>
      <c r="D498" s="23" t="str">
        <f t="shared" si="166"/>
        <v>20609</v>
      </c>
      <c r="E498" s="25">
        <f>VLOOKUP(A498,'[1]L02'!$A$6:$D$1317,4,0)</f>
        <v>0</v>
      </c>
      <c r="F498" s="25">
        <f>ROUND(SUMIF([3]表三汇总表!$A$10:$A$611,A498,[3]表三汇总表!$D$10:$D$611),0)</f>
        <v>0</v>
      </c>
      <c r="G498" s="25">
        <f>VLOOKUP(A498,'[2]L02'!$A$6:$C$1332,3,0)</f>
        <v>0</v>
      </c>
      <c r="H498" s="26" t="e">
        <f t="shared" si="172"/>
        <v>#DIV/0!</v>
      </c>
      <c r="I498" s="26" t="e">
        <f t="shared" si="157"/>
        <v>#DIV/0!</v>
      </c>
      <c r="K498" s="4"/>
    </row>
    <row r="499" ht="24.95" customHeight="1" spans="1:11">
      <c r="A499" s="21">
        <v>2060999</v>
      </c>
      <c r="B499" s="21" t="s">
        <v>704</v>
      </c>
      <c r="C499" s="23">
        <f t="shared" si="155"/>
        <v>7</v>
      </c>
      <c r="D499" s="23" t="str">
        <f t="shared" si="166"/>
        <v>20609</v>
      </c>
      <c r="E499" s="25">
        <f>VLOOKUP(A499,'[1]L02'!$A$6:$D$1317,4,0)</f>
        <v>0</v>
      </c>
      <c r="F499" s="25">
        <f>ROUND(SUMIF([3]表三汇总表!$A$10:$A$611,A499,[3]表三汇总表!$D$10:$D$611),0)</f>
        <v>0</v>
      </c>
      <c r="G499" s="25">
        <f>VLOOKUP(A499,'[2]L02'!$A$6:$C$1332,3,0)</f>
        <v>0</v>
      </c>
      <c r="H499" s="26" t="e">
        <f t="shared" si="172"/>
        <v>#DIV/0!</v>
      </c>
      <c r="I499" s="26" t="e">
        <f t="shared" si="157"/>
        <v>#DIV/0!</v>
      </c>
      <c r="K499" s="4"/>
    </row>
    <row r="500" s="4" customFormat="1" ht="24.95" customHeight="1" spans="1:9">
      <c r="A500" s="21">
        <v>20699</v>
      </c>
      <c r="B500" s="22" t="s">
        <v>145</v>
      </c>
      <c r="C500" s="23">
        <f t="shared" si="155"/>
        <v>5</v>
      </c>
      <c r="D500" s="23" t="str">
        <f t="shared" si="166"/>
        <v/>
      </c>
      <c r="E500" s="24">
        <f t="shared" ref="E500:G500" si="173">SUM(E501:E504)</f>
        <v>564</v>
      </c>
      <c r="F500" s="24">
        <f t="shared" si="173"/>
        <v>15000</v>
      </c>
      <c r="G500" s="24">
        <f t="shared" si="173"/>
        <v>927</v>
      </c>
      <c r="H500" s="20">
        <f t="shared" si="172"/>
        <v>6.18</v>
      </c>
      <c r="I500" s="20">
        <f t="shared" si="157"/>
        <v>64.3617021276596</v>
      </c>
    </row>
    <row r="501" s="4" customFormat="1" ht="24.95" customHeight="1" spans="1:9">
      <c r="A501" s="21">
        <v>2069901</v>
      </c>
      <c r="B501" s="21" t="s">
        <v>146</v>
      </c>
      <c r="C501" s="23">
        <f t="shared" si="155"/>
        <v>7</v>
      </c>
      <c r="D501" s="23" t="str">
        <f t="shared" si="166"/>
        <v>20699</v>
      </c>
      <c r="E501" s="25">
        <f>VLOOKUP(A501,'[1]L02'!$A$6:$D$1317,4,0)</f>
        <v>564</v>
      </c>
      <c r="F501" s="25">
        <f>ROUND(SUMIF([3]表三汇总表!$A$10:$A$611,A501,[3]表三汇总表!$D$10:$D$611),0)</f>
        <v>0</v>
      </c>
      <c r="G501" s="25">
        <f>VLOOKUP(A501,'[2]L02'!$A$6:$C$1332,3,0)</f>
        <v>0</v>
      </c>
      <c r="H501" s="26" t="e">
        <f t="shared" ref="H500:H506" si="174">G501/F501*100</f>
        <v>#DIV/0!</v>
      </c>
      <c r="I501" s="26">
        <f t="shared" si="157"/>
        <v>-100</v>
      </c>
    </row>
    <row r="502" ht="24.95" customHeight="1" spans="1:11">
      <c r="A502" s="21">
        <v>2069902</v>
      </c>
      <c r="B502" s="21" t="s">
        <v>705</v>
      </c>
      <c r="C502" s="23">
        <f t="shared" si="155"/>
        <v>7</v>
      </c>
      <c r="D502" s="23" t="str">
        <f t="shared" si="166"/>
        <v>20699</v>
      </c>
      <c r="E502" s="25">
        <f>VLOOKUP(A502,'[1]L02'!$A$6:$D$1317,4,0)</f>
        <v>0</v>
      </c>
      <c r="F502" s="25">
        <f>ROUND(SUMIF([3]表三汇总表!$A$10:$A$611,A502,[3]表三汇总表!$D$10:$D$611),0)</f>
        <v>0</v>
      </c>
      <c r="G502" s="25">
        <f>VLOOKUP(A502,'[2]L02'!$A$6:$C$1332,3,0)</f>
        <v>0</v>
      </c>
      <c r="H502" s="26" t="e">
        <f t="shared" si="174"/>
        <v>#DIV/0!</v>
      </c>
      <c r="I502" s="26" t="e">
        <f t="shared" si="157"/>
        <v>#DIV/0!</v>
      </c>
      <c r="K502" s="4"/>
    </row>
    <row r="503" ht="24.95" customHeight="1" spans="1:11">
      <c r="A503" s="21">
        <v>2069903</v>
      </c>
      <c r="B503" s="21" t="s">
        <v>706</v>
      </c>
      <c r="C503" s="23">
        <f t="shared" si="155"/>
        <v>7</v>
      </c>
      <c r="D503" s="23" t="str">
        <f t="shared" si="166"/>
        <v>20699</v>
      </c>
      <c r="E503" s="25">
        <f>VLOOKUP(A503,'[1]L02'!$A$6:$D$1317,4,0)</f>
        <v>0</v>
      </c>
      <c r="F503" s="25">
        <f>ROUND(SUMIF([3]表三汇总表!$A$10:$A$611,A503,[3]表三汇总表!$D$10:$D$611),0)</f>
        <v>0</v>
      </c>
      <c r="G503" s="25">
        <f>VLOOKUP(A503,'[2]L02'!$A$6:$C$1332,3,0)</f>
        <v>0</v>
      </c>
      <c r="H503" s="26" t="e">
        <f t="shared" si="174"/>
        <v>#DIV/0!</v>
      </c>
      <c r="I503" s="26" t="e">
        <f t="shared" si="157"/>
        <v>#DIV/0!</v>
      </c>
      <c r="K503" s="4"/>
    </row>
    <row r="504" s="4" customFormat="1" ht="24.95" customHeight="1" spans="1:9">
      <c r="A504" s="21">
        <v>2069999</v>
      </c>
      <c r="B504" s="21" t="s">
        <v>147</v>
      </c>
      <c r="C504" s="23">
        <f t="shared" si="155"/>
        <v>7</v>
      </c>
      <c r="D504" s="23" t="str">
        <f t="shared" si="166"/>
        <v>20699</v>
      </c>
      <c r="E504" s="25">
        <f>VLOOKUP(A504,'[1]L02'!$A$6:$D$1317,4,0)</f>
        <v>0</v>
      </c>
      <c r="F504" s="25">
        <f>ROUND(SUMIF([3]表三汇总表!$A$10:$A$611,A504,[3]表三汇总表!$D$10:$D$611),0)</f>
        <v>15000</v>
      </c>
      <c r="G504" s="25">
        <f>VLOOKUP(A504,'[2]L02'!$A$6:$C$1332,3,0)</f>
        <v>927</v>
      </c>
      <c r="H504" s="26">
        <f t="shared" si="174"/>
        <v>6.18</v>
      </c>
      <c r="I504" s="26" t="e">
        <f t="shared" si="157"/>
        <v>#DIV/0!</v>
      </c>
    </row>
    <row r="505" s="4" customFormat="1" ht="24.95" customHeight="1" spans="1:9">
      <c r="A505" s="21">
        <v>207</v>
      </c>
      <c r="B505" s="22" t="s">
        <v>148</v>
      </c>
      <c r="C505" s="23">
        <f t="shared" si="155"/>
        <v>3</v>
      </c>
      <c r="D505" s="23"/>
      <c r="E505" s="25">
        <f t="shared" ref="E505:G505" si="175">SUM(E506,E522,E530,E541,E550,E558)</f>
        <v>7317</v>
      </c>
      <c r="F505" s="25">
        <f t="shared" si="175"/>
        <v>3984</v>
      </c>
      <c r="G505" s="25">
        <f t="shared" si="175"/>
        <v>12407</v>
      </c>
      <c r="H505" s="20">
        <f t="shared" si="174"/>
        <v>311.420682730924</v>
      </c>
      <c r="I505" s="20">
        <f t="shared" si="157"/>
        <v>69.5640289736231</v>
      </c>
    </row>
    <row r="506" ht="24.95" customHeight="1" spans="1:11">
      <c r="A506" s="21">
        <v>20701</v>
      </c>
      <c r="B506" s="22" t="s">
        <v>149</v>
      </c>
      <c r="C506" s="23">
        <f t="shared" si="155"/>
        <v>5</v>
      </c>
      <c r="D506" s="23" t="str">
        <f t="shared" ref="D506:D537" si="176">IF(C506=5,"",MID(A506,1,5))</f>
        <v/>
      </c>
      <c r="E506" s="25">
        <f t="shared" ref="E506:G506" si="177">SUM(E507:E521)</f>
        <v>4174</v>
      </c>
      <c r="F506" s="25">
        <f t="shared" si="177"/>
        <v>1174</v>
      </c>
      <c r="G506" s="25">
        <f t="shared" si="177"/>
        <v>5164</v>
      </c>
      <c r="H506" s="20">
        <f t="shared" si="174"/>
        <v>439.863713798978</v>
      </c>
      <c r="I506" s="20">
        <f t="shared" si="157"/>
        <v>23.7182558696694</v>
      </c>
      <c r="K506" s="4"/>
    </row>
    <row r="507" ht="24.95" customHeight="1" spans="1:11">
      <c r="A507" s="21">
        <v>2070101</v>
      </c>
      <c r="B507" s="21" t="s">
        <v>12</v>
      </c>
      <c r="C507" s="23">
        <f t="shared" si="155"/>
        <v>7</v>
      </c>
      <c r="D507" s="23" t="str">
        <f t="shared" si="176"/>
        <v>20701</v>
      </c>
      <c r="E507" s="25">
        <f>VLOOKUP(A507,'[1]L02'!$A$6:$D$1317,4,0)</f>
        <v>5</v>
      </c>
      <c r="F507" s="25">
        <f>ROUND(SUMIF([3]表三汇总表!$A$10:$A$611,A507,[3]表三汇总表!$D$10:$D$611),0)</f>
        <v>0</v>
      </c>
      <c r="G507" s="25">
        <f>VLOOKUP(A507,'[2]L02'!$A$6:$C$1332,3,0)</f>
        <v>547</v>
      </c>
      <c r="H507" s="26" t="e">
        <f t="shared" ref="H507:H522" si="178">G507/F507*100</f>
        <v>#DIV/0!</v>
      </c>
      <c r="I507" s="26">
        <f t="shared" si="157"/>
        <v>10840</v>
      </c>
      <c r="K507" s="4"/>
    </row>
    <row r="508" s="4" customFormat="1" ht="24.95" customHeight="1" spans="1:9">
      <c r="A508" s="21">
        <v>2070102</v>
      </c>
      <c r="B508" s="21" t="s">
        <v>13</v>
      </c>
      <c r="C508" s="23">
        <f t="shared" si="155"/>
        <v>7</v>
      </c>
      <c r="D508" s="23" t="str">
        <f t="shared" si="176"/>
        <v>20701</v>
      </c>
      <c r="E508" s="25">
        <f>VLOOKUP(A508,'[1]L02'!$A$6:$D$1317,4,0)</f>
        <v>1187</v>
      </c>
      <c r="F508" s="25">
        <f>ROUND(SUMIF([3]表三汇总表!$A$10:$A$611,A508,[3]表三汇总表!$D$10:$D$611),0)</f>
        <v>1113</v>
      </c>
      <c r="G508" s="25">
        <f>VLOOKUP(A508,'[2]L02'!$A$6:$C$1332,3,0)</f>
        <v>2126</v>
      </c>
      <c r="H508" s="26">
        <f t="shared" si="178"/>
        <v>191.015274034142</v>
      </c>
      <c r="I508" s="26">
        <f t="shared" si="157"/>
        <v>79.1069924178602</v>
      </c>
    </row>
    <row r="509" ht="24.95" customHeight="1" spans="1:11">
      <c r="A509" s="21">
        <v>2070103</v>
      </c>
      <c r="B509" s="21" t="s">
        <v>64</v>
      </c>
      <c r="C509" s="23">
        <f t="shared" si="155"/>
        <v>7</v>
      </c>
      <c r="D509" s="23" t="str">
        <f t="shared" si="176"/>
        <v>20701</v>
      </c>
      <c r="E509" s="25">
        <f>VLOOKUP(A509,'[1]L02'!$A$6:$D$1317,4,0)</f>
        <v>0</v>
      </c>
      <c r="F509" s="25">
        <f>ROUND(SUMIF([3]表三汇总表!$A$10:$A$611,A509,[3]表三汇总表!$D$10:$D$611),0)</f>
        <v>0</v>
      </c>
      <c r="G509" s="25">
        <f>VLOOKUP(A509,'[2]L02'!$A$6:$C$1332,3,0)</f>
        <v>0</v>
      </c>
      <c r="H509" s="26" t="e">
        <f t="shared" si="178"/>
        <v>#DIV/0!</v>
      </c>
      <c r="I509" s="26" t="e">
        <f t="shared" si="157"/>
        <v>#DIV/0!</v>
      </c>
      <c r="K509" s="4"/>
    </row>
    <row r="510" ht="24.95" customHeight="1" spans="1:11">
      <c r="A510" s="21">
        <v>2070104</v>
      </c>
      <c r="B510" s="21" t="s">
        <v>150</v>
      </c>
      <c r="C510" s="23">
        <f t="shared" si="155"/>
        <v>7</v>
      </c>
      <c r="D510" s="23" t="str">
        <f t="shared" si="176"/>
        <v>20701</v>
      </c>
      <c r="E510" s="25">
        <f>VLOOKUP(A510,'[1]L02'!$A$6:$D$1317,4,0)</f>
        <v>84</v>
      </c>
      <c r="F510" s="25">
        <f>ROUND(SUMIF([3]表三汇总表!$A$10:$A$611,A510,[3]表三汇总表!$D$10:$D$611),0)</f>
        <v>61</v>
      </c>
      <c r="G510" s="25">
        <f>VLOOKUP(A510,'[2]L02'!$A$6:$C$1332,3,0)</f>
        <v>151</v>
      </c>
      <c r="H510" s="26">
        <f t="shared" si="178"/>
        <v>247.540983606557</v>
      </c>
      <c r="I510" s="26">
        <f t="shared" si="157"/>
        <v>79.7619047619048</v>
      </c>
      <c r="K510" s="4"/>
    </row>
    <row r="511" ht="24.95" customHeight="1" spans="1:11">
      <c r="A511" s="21">
        <v>2070105</v>
      </c>
      <c r="B511" s="21" t="s">
        <v>151</v>
      </c>
      <c r="C511" s="23">
        <f t="shared" si="155"/>
        <v>7</v>
      </c>
      <c r="D511" s="23" t="str">
        <f t="shared" si="176"/>
        <v>20701</v>
      </c>
      <c r="E511" s="25">
        <f>VLOOKUP(A511,'[1]L02'!$A$6:$D$1317,4,0)</f>
        <v>10</v>
      </c>
      <c r="F511" s="25">
        <f>ROUND(SUMIF([3]表三汇总表!$A$10:$A$611,A511,[3]表三汇总表!$D$10:$D$611),0)</f>
        <v>0</v>
      </c>
      <c r="G511" s="25">
        <f>VLOOKUP(A511,'[2]L02'!$A$6:$C$1332,3,0)</f>
        <v>196</v>
      </c>
      <c r="H511" s="26" t="e">
        <f t="shared" si="178"/>
        <v>#DIV/0!</v>
      </c>
      <c r="I511" s="26">
        <f t="shared" si="157"/>
        <v>1860</v>
      </c>
      <c r="K511" s="4"/>
    </row>
    <row r="512" ht="24.95" customHeight="1" spans="1:11">
      <c r="A512" s="21">
        <v>2070106</v>
      </c>
      <c r="B512" s="21" t="s">
        <v>152</v>
      </c>
      <c r="C512" s="23">
        <f t="shared" si="155"/>
        <v>7</v>
      </c>
      <c r="D512" s="23" t="str">
        <f t="shared" si="176"/>
        <v>20701</v>
      </c>
      <c r="E512" s="25">
        <f>VLOOKUP(A512,'[1]L02'!$A$6:$D$1317,4,0)</f>
        <v>15</v>
      </c>
      <c r="F512" s="25">
        <f>ROUND(SUMIF([3]表三汇总表!$A$10:$A$611,A512,[3]表三汇总表!$D$10:$D$611),0)</f>
        <v>0</v>
      </c>
      <c r="G512" s="25">
        <f>VLOOKUP(A512,'[2]L02'!$A$6:$C$1332,3,0)</f>
        <v>17</v>
      </c>
      <c r="H512" s="26" t="e">
        <f t="shared" si="178"/>
        <v>#DIV/0!</v>
      </c>
      <c r="I512" s="26">
        <f t="shared" si="157"/>
        <v>13.3333333333333</v>
      </c>
      <c r="K512" s="4"/>
    </row>
    <row r="513" ht="24.95" customHeight="1" spans="1:11">
      <c r="A513" s="21">
        <v>2070107</v>
      </c>
      <c r="B513" s="21" t="s">
        <v>707</v>
      </c>
      <c r="C513" s="23">
        <f t="shared" si="155"/>
        <v>7</v>
      </c>
      <c r="D513" s="23" t="str">
        <f t="shared" si="176"/>
        <v>20701</v>
      </c>
      <c r="E513" s="25">
        <f>VLOOKUP(A513,'[1]L02'!$A$6:$D$1317,4,0)</f>
        <v>0</v>
      </c>
      <c r="F513" s="25">
        <f>ROUND(SUMIF([3]表三汇总表!$A$10:$A$611,A513,[3]表三汇总表!$D$10:$D$611),0)</f>
        <v>0</v>
      </c>
      <c r="G513" s="25">
        <f>VLOOKUP(A513,'[2]L02'!$A$6:$C$1332,3,0)</f>
        <v>0</v>
      </c>
      <c r="H513" s="26" t="e">
        <f t="shared" si="178"/>
        <v>#DIV/0!</v>
      </c>
      <c r="I513" s="26" t="e">
        <f t="shared" si="157"/>
        <v>#DIV/0!</v>
      </c>
      <c r="K513" s="4"/>
    </row>
    <row r="514" s="4" customFormat="1" ht="24.95" customHeight="1" spans="1:9">
      <c r="A514" s="21">
        <v>2070108</v>
      </c>
      <c r="B514" s="21" t="s">
        <v>153</v>
      </c>
      <c r="C514" s="23">
        <f t="shared" si="155"/>
        <v>7</v>
      </c>
      <c r="D514" s="23" t="str">
        <f t="shared" si="176"/>
        <v>20701</v>
      </c>
      <c r="E514" s="25">
        <f>VLOOKUP(A514,'[1]L02'!$A$6:$D$1317,4,0)</f>
        <v>284</v>
      </c>
      <c r="F514" s="25">
        <f>ROUND(SUMIF([3]表三汇总表!$A$10:$A$611,A514,[3]表三汇总表!$D$10:$D$611),0)</f>
        <v>0</v>
      </c>
      <c r="G514" s="25">
        <f>VLOOKUP(A514,'[2]L02'!$A$6:$C$1332,3,0)</f>
        <v>784</v>
      </c>
      <c r="H514" s="26" t="e">
        <f t="shared" si="178"/>
        <v>#DIV/0!</v>
      </c>
      <c r="I514" s="26">
        <f t="shared" si="157"/>
        <v>176.056338028169</v>
      </c>
    </row>
    <row r="515" s="4" customFormat="1" ht="24.95" customHeight="1" spans="1:9">
      <c r="A515" s="21">
        <v>2070109</v>
      </c>
      <c r="B515" s="21" t="s">
        <v>154</v>
      </c>
      <c r="C515" s="23">
        <f t="shared" si="155"/>
        <v>7</v>
      </c>
      <c r="D515" s="23" t="str">
        <f t="shared" si="176"/>
        <v>20701</v>
      </c>
      <c r="E515" s="25">
        <f>VLOOKUP(A515,'[1]L02'!$A$6:$D$1317,4,0)</f>
        <v>1</v>
      </c>
      <c r="F515" s="25">
        <f>ROUND(SUMIF([3]表三汇总表!$A$10:$A$611,A515,[3]表三汇总表!$D$10:$D$611),0)</f>
        <v>0</v>
      </c>
      <c r="G515" s="25">
        <f>VLOOKUP(A515,'[2]L02'!$A$6:$C$1332,3,0)</f>
        <v>207</v>
      </c>
      <c r="H515" s="26" t="e">
        <f t="shared" si="178"/>
        <v>#DIV/0!</v>
      </c>
      <c r="I515" s="26">
        <f t="shared" si="157"/>
        <v>20600</v>
      </c>
    </row>
    <row r="516" ht="24.95" customHeight="1" spans="1:11">
      <c r="A516" s="21">
        <v>2070110</v>
      </c>
      <c r="B516" s="21" t="s">
        <v>155</v>
      </c>
      <c r="C516" s="23">
        <f t="shared" si="155"/>
        <v>7</v>
      </c>
      <c r="D516" s="23" t="str">
        <f t="shared" si="176"/>
        <v>20701</v>
      </c>
      <c r="E516" s="25">
        <f>VLOOKUP(A516,'[1]L02'!$A$6:$D$1317,4,0)</f>
        <v>392</v>
      </c>
      <c r="F516" s="25">
        <f>ROUND(SUMIF([3]表三汇总表!$A$10:$A$611,A516,[3]表三汇总表!$D$10:$D$611),0)</f>
        <v>0</v>
      </c>
      <c r="G516" s="25">
        <f>VLOOKUP(A516,'[2]L02'!$A$6:$C$1332,3,0)</f>
        <v>0</v>
      </c>
      <c r="H516" s="26" t="e">
        <f t="shared" si="178"/>
        <v>#DIV/0!</v>
      </c>
      <c r="I516" s="26">
        <f t="shared" si="157"/>
        <v>-100</v>
      </c>
      <c r="K516" s="4"/>
    </row>
    <row r="517" s="4" customFormat="1" ht="24.95" customHeight="1" spans="1:9">
      <c r="A517" s="21">
        <v>2070111</v>
      </c>
      <c r="B517" s="21" t="s">
        <v>156</v>
      </c>
      <c r="C517" s="23">
        <f t="shared" si="155"/>
        <v>7</v>
      </c>
      <c r="D517" s="23" t="str">
        <f t="shared" si="176"/>
        <v>20701</v>
      </c>
      <c r="E517" s="25">
        <f>VLOOKUP(A517,'[1]L02'!$A$6:$D$1317,4,0)</f>
        <v>116</v>
      </c>
      <c r="F517" s="25">
        <f>ROUND(SUMIF([3]表三汇总表!$A$10:$A$611,A517,[3]表三汇总表!$D$10:$D$611),0)</f>
        <v>0</v>
      </c>
      <c r="G517" s="25">
        <f>VLOOKUP(A517,'[2]L02'!$A$6:$C$1332,3,0)</f>
        <v>29</v>
      </c>
      <c r="H517" s="26" t="e">
        <f t="shared" si="178"/>
        <v>#DIV/0!</v>
      </c>
      <c r="I517" s="26">
        <f t="shared" si="157"/>
        <v>-75</v>
      </c>
    </row>
    <row r="518" s="4" customFormat="1" ht="24.95" customHeight="1" spans="1:9">
      <c r="A518" s="21">
        <v>2070112</v>
      </c>
      <c r="B518" s="21" t="s">
        <v>708</v>
      </c>
      <c r="C518" s="23">
        <f t="shared" si="155"/>
        <v>7</v>
      </c>
      <c r="D518" s="23" t="str">
        <f t="shared" si="176"/>
        <v>20701</v>
      </c>
      <c r="E518" s="25">
        <f>VLOOKUP(A518,'[1]L02'!$A$6:$D$1317,4,0)</f>
        <v>0</v>
      </c>
      <c r="F518" s="25">
        <f>ROUND(SUMIF([3]表三汇总表!$A$10:$A$611,A518,[3]表三汇总表!$D$10:$D$611),0)</f>
        <v>0</v>
      </c>
      <c r="G518" s="25">
        <f>VLOOKUP(A518,'[2]L02'!$A$6:$C$1332,3,0)</f>
        <v>0</v>
      </c>
      <c r="H518" s="26" t="e">
        <f t="shared" si="178"/>
        <v>#DIV/0!</v>
      </c>
      <c r="I518" s="26" t="e">
        <f t="shared" si="157"/>
        <v>#DIV/0!</v>
      </c>
    </row>
    <row r="519" ht="24.95" customHeight="1" spans="1:11">
      <c r="A519" s="21">
        <v>2070113</v>
      </c>
      <c r="B519" s="21" t="s">
        <v>157</v>
      </c>
      <c r="C519" s="23">
        <f t="shared" si="155"/>
        <v>7</v>
      </c>
      <c r="D519" s="23" t="str">
        <f t="shared" si="176"/>
        <v>20701</v>
      </c>
      <c r="E519" s="25">
        <f>VLOOKUP(A519,'[1]L02'!$A$6:$D$1317,4,0)</f>
        <v>1502</v>
      </c>
      <c r="F519" s="25">
        <f>ROUND(SUMIF([3]表三汇总表!$A$10:$A$611,A519,[3]表三汇总表!$D$10:$D$611),0)</f>
        <v>0</v>
      </c>
      <c r="G519" s="25">
        <f>VLOOKUP(A519,'[2]L02'!$A$6:$C$1332,3,0)</f>
        <v>661</v>
      </c>
      <c r="H519" s="26" t="e">
        <f t="shared" si="178"/>
        <v>#DIV/0!</v>
      </c>
      <c r="I519" s="26">
        <f t="shared" ref="I519:I522" si="179">(G519-E519)/E519*100</f>
        <v>-55.9920106524634</v>
      </c>
      <c r="K519" s="4"/>
    </row>
    <row r="520" ht="24.95" customHeight="1" spans="1:11">
      <c r="A520" s="21">
        <v>2070114</v>
      </c>
      <c r="B520" s="21" t="s">
        <v>158</v>
      </c>
      <c r="C520" s="23">
        <f t="shared" ref="C520:C583" si="180">LEN(A520)</f>
        <v>7</v>
      </c>
      <c r="D520" s="23" t="str">
        <f t="shared" si="176"/>
        <v>20701</v>
      </c>
      <c r="E520" s="25">
        <f>VLOOKUP(A520,'[1]L02'!$A$6:$D$1317,4,0)</f>
        <v>310</v>
      </c>
      <c r="F520" s="25">
        <f>ROUND(SUMIF([3]表三汇总表!$A$10:$A$611,A520,[3]表三汇总表!$D$10:$D$611),0)</f>
        <v>0</v>
      </c>
      <c r="G520" s="25">
        <f>VLOOKUP(A520,'[2]L02'!$A$6:$C$1332,3,0)</f>
        <v>58</v>
      </c>
      <c r="H520" s="26" t="e">
        <f t="shared" si="178"/>
        <v>#DIV/0!</v>
      </c>
      <c r="I520" s="26">
        <f t="shared" si="179"/>
        <v>-81.2903225806452</v>
      </c>
      <c r="K520" s="4"/>
    </row>
    <row r="521" ht="24.95" customHeight="1" spans="1:11">
      <c r="A521" s="21">
        <v>2070199</v>
      </c>
      <c r="B521" s="21" t="s">
        <v>159</v>
      </c>
      <c r="C521" s="23">
        <f t="shared" si="180"/>
        <v>7</v>
      </c>
      <c r="D521" s="23" t="str">
        <f t="shared" si="176"/>
        <v>20701</v>
      </c>
      <c r="E521" s="25">
        <f>VLOOKUP(A521,'[1]L02'!$A$6:$D$1317,4,0)</f>
        <v>268</v>
      </c>
      <c r="F521" s="25">
        <f>ROUND(SUMIF([3]表三汇总表!$A$10:$A$611,A521,[3]表三汇总表!$D$10:$D$611),0)</f>
        <v>0</v>
      </c>
      <c r="G521" s="25">
        <f>VLOOKUP(A521,'[2]L02'!$A$6:$C$1332,3,0)</f>
        <v>388</v>
      </c>
      <c r="H521" s="26" t="e">
        <f t="shared" si="178"/>
        <v>#DIV/0!</v>
      </c>
      <c r="I521" s="26">
        <f t="shared" si="179"/>
        <v>44.7761194029851</v>
      </c>
      <c r="K521" s="4"/>
    </row>
    <row r="522" s="4" customFormat="1" ht="24.95" customHeight="1" spans="1:9">
      <c r="A522" s="21">
        <v>20702</v>
      </c>
      <c r="B522" s="22" t="s">
        <v>160</v>
      </c>
      <c r="C522" s="23">
        <f t="shared" si="180"/>
        <v>5</v>
      </c>
      <c r="D522" s="23" t="str">
        <f t="shared" si="176"/>
        <v/>
      </c>
      <c r="E522" s="25">
        <f t="shared" ref="E522:G522" si="181">SUM(E523:E529)</f>
        <v>1539</v>
      </c>
      <c r="F522" s="25">
        <f t="shared" si="181"/>
        <v>0</v>
      </c>
      <c r="G522" s="25">
        <f t="shared" si="181"/>
        <v>5223</v>
      </c>
      <c r="H522" s="20" t="e">
        <f t="shared" si="178"/>
        <v>#DIV/0!</v>
      </c>
      <c r="I522" s="20">
        <f t="shared" si="179"/>
        <v>239.376218323587</v>
      </c>
    </row>
    <row r="523" ht="24.95" customHeight="1" spans="1:11">
      <c r="A523" s="21">
        <v>2070201</v>
      </c>
      <c r="B523" s="21" t="s">
        <v>12</v>
      </c>
      <c r="C523" s="23">
        <f t="shared" si="180"/>
        <v>7</v>
      </c>
      <c r="D523" s="23" t="str">
        <f t="shared" si="176"/>
        <v>20702</v>
      </c>
      <c r="E523" s="25">
        <f>VLOOKUP(A523,'[1]L02'!$A$6:$D$1317,4,0)</f>
        <v>0</v>
      </c>
      <c r="F523" s="25">
        <f>ROUND(SUMIF([3]表三汇总表!$A$10:$A$611,A523,[3]表三汇总表!$D$10:$D$611),0)</f>
        <v>0</v>
      </c>
      <c r="G523" s="25">
        <f>VLOOKUP(A523,'[2]L02'!$A$6:$C$1332,3,0)</f>
        <v>0</v>
      </c>
      <c r="H523" s="26" t="e">
        <f t="shared" ref="H523:H530" si="182">G523/F523*100</f>
        <v>#DIV/0!</v>
      </c>
      <c r="I523" s="26" t="e">
        <f t="shared" ref="I519:I585" si="183">(G523-E523)/E523*100</f>
        <v>#DIV/0!</v>
      </c>
      <c r="K523" s="4"/>
    </row>
    <row r="524" s="4" customFormat="1" ht="24.95" customHeight="1" spans="1:9">
      <c r="A524" s="21">
        <v>2070202</v>
      </c>
      <c r="B524" s="21" t="s">
        <v>13</v>
      </c>
      <c r="C524" s="23">
        <f t="shared" si="180"/>
        <v>7</v>
      </c>
      <c r="D524" s="23" t="str">
        <f t="shared" si="176"/>
        <v>20702</v>
      </c>
      <c r="E524" s="25">
        <f>VLOOKUP(A524,'[1]L02'!$A$6:$D$1317,4,0)</f>
        <v>0</v>
      </c>
      <c r="F524" s="25">
        <f>ROUND(SUMIF([3]表三汇总表!$A$10:$A$611,A524,[3]表三汇总表!$D$10:$D$611),0)</f>
        <v>0</v>
      </c>
      <c r="G524" s="25">
        <f>VLOOKUP(A524,'[2]L02'!$A$6:$C$1332,3,0)</f>
        <v>0</v>
      </c>
      <c r="H524" s="26" t="e">
        <f t="shared" si="182"/>
        <v>#DIV/0!</v>
      </c>
      <c r="I524" s="26" t="e">
        <f t="shared" si="183"/>
        <v>#DIV/0!</v>
      </c>
    </row>
    <row r="525" s="5" customFormat="1" ht="24.95" customHeight="1" spans="1:11">
      <c r="A525" s="21">
        <v>2070203</v>
      </c>
      <c r="B525" s="21" t="s">
        <v>64</v>
      </c>
      <c r="C525" s="23">
        <f t="shared" si="180"/>
        <v>7</v>
      </c>
      <c r="D525" s="23" t="str">
        <f t="shared" si="176"/>
        <v>20702</v>
      </c>
      <c r="E525" s="25">
        <f>VLOOKUP(A525,'[1]L02'!$A$6:$D$1317,4,0)</f>
        <v>0</v>
      </c>
      <c r="F525" s="25">
        <f>ROUND(SUMIF([3]表三汇总表!$A$10:$A$611,A525,[3]表三汇总表!$D$10:$D$611),0)</f>
        <v>0</v>
      </c>
      <c r="G525" s="25">
        <f>VLOOKUP(A525,'[2]L02'!$A$6:$C$1332,3,0)</f>
        <v>0</v>
      </c>
      <c r="H525" s="26" t="e">
        <f t="shared" si="182"/>
        <v>#DIV/0!</v>
      </c>
      <c r="I525" s="26" t="e">
        <f t="shared" si="183"/>
        <v>#DIV/0!</v>
      </c>
      <c r="K525" s="4"/>
    </row>
    <row r="526" ht="24.95" customHeight="1" spans="1:11">
      <c r="A526" s="21">
        <v>2070204</v>
      </c>
      <c r="B526" s="21" t="s">
        <v>161</v>
      </c>
      <c r="C526" s="23">
        <f t="shared" si="180"/>
        <v>7</v>
      </c>
      <c r="D526" s="23" t="str">
        <f t="shared" si="176"/>
        <v>20702</v>
      </c>
      <c r="E526" s="25">
        <f>VLOOKUP(A526,'[1]L02'!$A$6:$D$1317,4,0)</f>
        <v>1479</v>
      </c>
      <c r="F526" s="25">
        <f>ROUND(SUMIF([3]表三汇总表!$A$10:$A$611,A526,[3]表三汇总表!$D$10:$D$611),0)</f>
        <v>0</v>
      </c>
      <c r="G526" s="25">
        <f>VLOOKUP(A526,'[2]L02'!$A$6:$C$1332,3,0)</f>
        <v>5088</v>
      </c>
      <c r="H526" s="26" t="e">
        <f t="shared" si="182"/>
        <v>#DIV/0!</v>
      </c>
      <c r="I526" s="26">
        <f t="shared" si="183"/>
        <v>244.016227180527</v>
      </c>
      <c r="K526" s="4"/>
    </row>
    <row r="527" s="4" customFormat="1" ht="24.95" customHeight="1" spans="1:9">
      <c r="A527" s="21">
        <v>2070205</v>
      </c>
      <c r="B527" s="21" t="s">
        <v>162</v>
      </c>
      <c r="C527" s="23">
        <f t="shared" si="180"/>
        <v>7</v>
      </c>
      <c r="D527" s="23" t="str">
        <f t="shared" si="176"/>
        <v>20702</v>
      </c>
      <c r="E527" s="25">
        <f>VLOOKUP(A527,'[1]L02'!$A$6:$D$1317,4,0)</f>
        <v>36</v>
      </c>
      <c r="F527" s="25">
        <f>ROUND(SUMIF([3]表三汇总表!$A$10:$A$611,A527,[3]表三汇总表!$D$10:$D$611),0)</f>
        <v>0</v>
      </c>
      <c r="G527" s="25">
        <f>VLOOKUP(A527,'[2]L02'!$A$6:$C$1332,3,0)</f>
        <v>0</v>
      </c>
      <c r="H527" s="26" t="e">
        <f t="shared" si="182"/>
        <v>#DIV/0!</v>
      </c>
      <c r="I527" s="26">
        <f t="shared" si="183"/>
        <v>-100</v>
      </c>
    </row>
    <row r="528" s="4" customFormat="1" ht="24.95" customHeight="1" spans="1:9">
      <c r="A528" s="21">
        <v>2070206</v>
      </c>
      <c r="B528" s="21" t="s">
        <v>163</v>
      </c>
      <c r="C528" s="23">
        <f t="shared" si="180"/>
        <v>7</v>
      </c>
      <c r="D528" s="23" t="str">
        <f t="shared" si="176"/>
        <v>20702</v>
      </c>
      <c r="E528" s="25">
        <f>VLOOKUP(A528,'[1]L02'!$A$6:$D$1317,4,0)</f>
        <v>24</v>
      </c>
      <c r="F528" s="25">
        <f>ROUND(SUMIF([3]表三汇总表!$A$10:$A$611,A528,[3]表三汇总表!$D$10:$D$611),0)</f>
        <v>0</v>
      </c>
      <c r="G528" s="25">
        <f>VLOOKUP(A528,'[2]L02'!$A$6:$C$1332,3,0)</f>
        <v>134</v>
      </c>
      <c r="H528" s="26" t="e">
        <f t="shared" si="182"/>
        <v>#DIV/0!</v>
      </c>
      <c r="I528" s="26">
        <f t="shared" si="183"/>
        <v>458.333333333333</v>
      </c>
    </row>
    <row r="529" ht="24.95" customHeight="1" spans="1:11">
      <c r="A529" s="21">
        <v>2070299</v>
      </c>
      <c r="B529" s="21" t="s">
        <v>164</v>
      </c>
      <c r="C529" s="23">
        <f t="shared" si="180"/>
        <v>7</v>
      </c>
      <c r="D529" s="23" t="str">
        <f t="shared" si="176"/>
        <v>20702</v>
      </c>
      <c r="E529" s="25">
        <f>VLOOKUP(A529,'[1]L02'!$A$6:$D$1317,4,0)</f>
        <v>0</v>
      </c>
      <c r="F529" s="25">
        <f>ROUND(SUMIF([3]表三汇总表!$A$10:$A$611,A529,[3]表三汇总表!$D$10:$D$611),0)</f>
        <v>0</v>
      </c>
      <c r="G529" s="25">
        <f>VLOOKUP(A529,'[2]L02'!$A$6:$C$1332,3,0)</f>
        <v>1</v>
      </c>
      <c r="H529" s="26" t="e">
        <f t="shared" si="182"/>
        <v>#DIV/0!</v>
      </c>
      <c r="I529" s="26" t="e">
        <f t="shared" si="183"/>
        <v>#DIV/0!</v>
      </c>
      <c r="K529" s="4"/>
    </row>
    <row r="530" ht="24.95" customHeight="1" spans="1:11">
      <c r="A530" s="21">
        <v>20703</v>
      </c>
      <c r="B530" s="22" t="s">
        <v>165</v>
      </c>
      <c r="C530" s="23">
        <f t="shared" si="180"/>
        <v>5</v>
      </c>
      <c r="D530" s="23" t="str">
        <f t="shared" si="176"/>
        <v/>
      </c>
      <c r="E530" s="25">
        <f t="shared" ref="E530:G530" si="184">SUM(E531:E540)</f>
        <v>1</v>
      </c>
      <c r="F530" s="25">
        <f t="shared" si="184"/>
        <v>0</v>
      </c>
      <c r="G530" s="25">
        <f t="shared" si="184"/>
        <v>38</v>
      </c>
      <c r="H530" s="20" t="e">
        <f t="shared" si="182"/>
        <v>#DIV/0!</v>
      </c>
      <c r="I530" s="20">
        <f t="shared" si="183"/>
        <v>3700</v>
      </c>
      <c r="K530" s="4"/>
    </row>
    <row r="531" s="4" customFormat="1" ht="24.95" customHeight="1" spans="1:9">
      <c r="A531" s="21">
        <v>2070301</v>
      </c>
      <c r="B531" s="21" t="s">
        <v>12</v>
      </c>
      <c r="C531" s="23">
        <f t="shared" si="180"/>
        <v>7</v>
      </c>
      <c r="D531" s="23" t="str">
        <f t="shared" si="176"/>
        <v>20703</v>
      </c>
      <c r="E531" s="25">
        <f>VLOOKUP(A531,'[1]L02'!$A$6:$D$1317,4,0)</f>
        <v>0</v>
      </c>
      <c r="F531" s="25">
        <f>ROUND(SUMIF([3]表三汇总表!$A$10:$A$611,A531,[3]表三汇总表!$D$10:$D$611),0)</f>
        <v>0</v>
      </c>
      <c r="G531" s="25">
        <f>VLOOKUP(A531,'[2]L02'!$A$6:$C$1332,3,0)</f>
        <v>0</v>
      </c>
      <c r="H531" s="26" t="e">
        <f t="shared" ref="H531:H541" si="185">G531/F531*100</f>
        <v>#DIV/0!</v>
      </c>
      <c r="I531" s="26" t="e">
        <f t="shared" si="183"/>
        <v>#DIV/0!</v>
      </c>
    </row>
    <row r="532" ht="24.95" customHeight="1" spans="1:11">
      <c r="A532" s="21">
        <v>2070302</v>
      </c>
      <c r="B532" s="21" t="s">
        <v>13</v>
      </c>
      <c r="C532" s="23">
        <f t="shared" si="180"/>
        <v>7</v>
      </c>
      <c r="D532" s="23" t="str">
        <f t="shared" si="176"/>
        <v>20703</v>
      </c>
      <c r="E532" s="25">
        <f>VLOOKUP(A532,'[1]L02'!$A$6:$D$1317,4,0)</f>
        <v>0</v>
      </c>
      <c r="F532" s="25">
        <f>ROUND(SUMIF([3]表三汇总表!$A$10:$A$611,A532,[3]表三汇总表!$D$10:$D$611),0)</f>
        <v>0</v>
      </c>
      <c r="G532" s="25">
        <f>VLOOKUP(A532,'[2]L02'!$A$6:$C$1332,3,0)</f>
        <v>0</v>
      </c>
      <c r="H532" s="26" t="e">
        <f t="shared" si="185"/>
        <v>#DIV/0!</v>
      </c>
      <c r="I532" s="26" t="e">
        <f t="shared" si="183"/>
        <v>#DIV/0!</v>
      </c>
      <c r="K532" s="4"/>
    </row>
    <row r="533" ht="24.95" customHeight="1" spans="1:11">
      <c r="A533" s="21">
        <v>2070303</v>
      </c>
      <c r="B533" s="21" t="s">
        <v>64</v>
      </c>
      <c r="C533" s="23">
        <f t="shared" si="180"/>
        <v>7</v>
      </c>
      <c r="D533" s="23" t="str">
        <f t="shared" si="176"/>
        <v>20703</v>
      </c>
      <c r="E533" s="25">
        <f>VLOOKUP(A533,'[1]L02'!$A$6:$D$1317,4,0)</f>
        <v>0</v>
      </c>
      <c r="F533" s="25">
        <f>ROUND(SUMIF([3]表三汇总表!$A$10:$A$611,A533,[3]表三汇总表!$D$10:$D$611),0)</f>
        <v>0</v>
      </c>
      <c r="G533" s="25">
        <f>VLOOKUP(A533,'[2]L02'!$A$6:$C$1332,3,0)</f>
        <v>0</v>
      </c>
      <c r="H533" s="26" t="e">
        <f t="shared" si="185"/>
        <v>#DIV/0!</v>
      </c>
      <c r="I533" s="26" t="e">
        <f t="shared" si="183"/>
        <v>#DIV/0!</v>
      </c>
      <c r="K533" s="4"/>
    </row>
    <row r="534" s="4" customFormat="1" ht="24.95" customHeight="1" spans="1:9">
      <c r="A534" s="21">
        <v>2070304</v>
      </c>
      <c r="B534" s="21" t="s">
        <v>709</v>
      </c>
      <c r="C534" s="23">
        <f t="shared" si="180"/>
        <v>7</v>
      </c>
      <c r="D534" s="23" t="str">
        <f t="shared" si="176"/>
        <v>20703</v>
      </c>
      <c r="E534" s="25">
        <f>VLOOKUP(A534,'[1]L02'!$A$6:$D$1317,4,0)</f>
        <v>0</v>
      </c>
      <c r="F534" s="25">
        <f>ROUND(SUMIF([3]表三汇总表!$A$10:$A$611,A534,[3]表三汇总表!$D$10:$D$611),0)</f>
        <v>0</v>
      </c>
      <c r="G534" s="25">
        <f>VLOOKUP(A534,'[2]L02'!$A$6:$C$1332,3,0)</f>
        <v>0</v>
      </c>
      <c r="H534" s="26" t="e">
        <f t="shared" si="185"/>
        <v>#DIV/0!</v>
      </c>
      <c r="I534" s="26" t="e">
        <f t="shared" si="183"/>
        <v>#DIV/0!</v>
      </c>
    </row>
    <row r="535" s="4" customFormat="1" ht="24.95" customHeight="1" spans="1:9">
      <c r="A535" s="21">
        <v>2070305</v>
      </c>
      <c r="B535" s="21" t="s">
        <v>710</v>
      </c>
      <c r="C535" s="23">
        <f t="shared" si="180"/>
        <v>7</v>
      </c>
      <c r="D535" s="23" t="str">
        <f t="shared" si="176"/>
        <v>20703</v>
      </c>
      <c r="E535" s="25">
        <f>VLOOKUP(A535,'[1]L02'!$A$6:$D$1317,4,0)</f>
        <v>0</v>
      </c>
      <c r="F535" s="25">
        <f>ROUND(SUMIF([3]表三汇总表!$A$10:$A$611,A535,[3]表三汇总表!$D$10:$D$611),0)</f>
        <v>0</v>
      </c>
      <c r="G535" s="25">
        <f>VLOOKUP(A535,'[2]L02'!$A$6:$C$1332,3,0)</f>
        <v>0</v>
      </c>
      <c r="H535" s="26" t="e">
        <f t="shared" si="185"/>
        <v>#DIV/0!</v>
      </c>
      <c r="I535" s="26" t="e">
        <f t="shared" si="183"/>
        <v>#DIV/0!</v>
      </c>
    </row>
    <row r="536" ht="24.95" customHeight="1" spans="1:11">
      <c r="A536" s="21">
        <v>2070306</v>
      </c>
      <c r="B536" s="21" t="s">
        <v>711</v>
      </c>
      <c r="C536" s="23">
        <f t="shared" si="180"/>
        <v>7</v>
      </c>
      <c r="D536" s="23" t="str">
        <f t="shared" si="176"/>
        <v>20703</v>
      </c>
      <c r="E536" s="25">
        <f>VLOOKUP(A536,'[1]L02'!$A$6:$D$1317,4,0)</f>
        <v>0</v>
      </c>
      <c r="F536" s="25">
        <f>ROUND(SUMIF([3]表三汇总表!$A$10:$A$611,A536,[3]表三汇总表!$D$10:$D$611),0)</f>
        <v>0</v>
      </c>
      <c r="G536" s="25">
        <f>VLOOKUP(A536,'[2]L02'!$A$6:$C$1332,3,0)</f>
        <v>0</v>
      </c>
      <c r="H536" s="26" t="e">
        <f t="shared" si="185"/>
        <v>#DIV/0!</v>
      </c>
      <c r="I536" s="26" t="e">
        <f t="shared" si="183"/>
        <v>#DIV/0!</v>
      </c>
      <c r="K536" s="4"/>
    </row>
    <row r="537" ht="24.95" customHeight="1" spans="1:11">
      <c r="A537" s="21">
        <v>2070307</v>
      </c>
      <c r="B537" s="21" t="s">
        <v>166</v>
      </c>
      <c r="C537" s="23">
        <f t="shared" si="180"/>
        <v>7</v>
      </c>
      <c r="D537" s="23" t="str">
        <f t="shared" si="176"/>
        <v>20703</v>
      </c>
      <c r="E537" s="25">
        <f>VLOOKUP(A537,'[1]L02'!$A$6:$D$1317,4,0)</f>
        <v>1</v>
      </c>
      <c r="F537" s="25">
        <f>ROUND(SUMIF([3]表三汇总表!$A$10:$A$611,A537,[3]表三汇总表!$D$10:$D$611),0)</f>
        <v>0</v>
      </c>
      <c r="G537" s="25">
        <f>VLOOKUP(A537,'[2]L02'!$A$6:$C$1332,3,0)</f>
        <v>0</v>
      </c>
      <c r="H537" s="26" t="e">
        <f t="shared" si="185"/>
        <v>#DIV/0!</v>
      </c>
      <c r="I537" s="26">
        <f t="shared" si="183"/>
        <v>-100</v>
      </c>
      <c r="K537" s="4"/>
    </row>
    <row r="538" ht="24.95" customHeight="1" spans="1:11">
      <c r="A538" s="21">
        <v>2070308</v>
      </c>
      <c r="B538" s="21" t="s">
        <v>167</v>
      </c>
      <c r="C538" s="23">
        <f t="shared" si="180"/>
        <v>7</v>
      </c>
      <c r="D538" s="23" t="str">
        <f t="shared" ref="D538:D561" si="186">IF(C538=5,"",MID(A538,1,5))</f>
        <v>20703</v>
      </c>
      <c r="E538" s="25">
        <f>VLOOKUP(A538,'[1]L02'!$A$6:$D$1317,4,0)</f>
        <v>0</v>
      </c>
      <c r="F538" s="25">
        <f>ROUND(SUMIF([3]表三汇总表!$A$10:$A$611,A538,[3]表三汇总表!$D$10:$D$611),0)</f>
        <v>0</v>
      </c>
      <c r="G538" s="25">
        <f>VLOOKUP(A538,'[2]L02'!$A$6:$C$1332,3,0)</f>
        <v>38</v>
      </c>
      <c r="H538" s="26" t="e">
        <f t="shared" si="185"/>
        <v>#DIV/0!</v>
      </c>
      <c r="I538" s="26" t="e">
        <f t="shared" si="183"/>
        <v>#DIV/0!</v>
      </c>
      <c r="K538" s="4"/>
    </row>
    <row r="539" ht="24.95" customHeight="1" spans="1:11">
      <c r="A539" s="21">
        <v>2070309</v>
      </c>
      <c r="B539" s="21" t="s">
        <v>712</v>
      </c>
      <c r="C539" s="23">
        <f t="shared" si="180"/>
        <v>7</v>
      </c>
      <c r="D539" s="23" t="str">
        <f t="shared" si="186"/>
        <v>20703</v>
      </c>
      <c r="E539" s="25">
        <f>VLOOKUP(A539,'[1]L02'!$A$6:$D$1317,4,0)</f>
        <v>0</v>
      </c>
      <c r="F539" s="25">
        <f>ROUND(SUMIF([3]表三汇总表!$A$10:$A$611,A539,[3]表三汇总表!$D$10:$D$611),0)</f>
        <v>0</v>
      </c>
      <c r="G539" s="25">
        <f>VLOOKUP(A539,'[2]L02'!$A$6:$C$1332,3,0)</f>
        <v>0</v>
      </c>
      <c r="H539" s="26" t="e">
        <f t="shared" si="185"/>
        <v>#DIV/0!</v>
      </c>
      <c r="I539" s="26" t="e">
        <f t="shared" si="183"/>
        <v>#DIV/0!</v>
      </c>
      <c r="K539" s="4"/>
    </row>
    <row r="540" ht="24.95" customHeight="1" spans="1:11">
      <c r="A540" s="21">
        <v>2070399</v>
      </c>
      <c r="B540" s="21" t="s">
        <v>713</v>
      </c>
      <c r="C540" s="23">
        <f t="shared" si="180"/>
        <v>7</v>
      </c>
      <c r="D540" s="23" t="str">
        <f t="shared" si="186"/>
        <v>20703</v>
      </c>
      <c r="E540" s="25">
        <f>VLOOKUP(A540,'[1]L02'!$A$6:$D$1317,4,0)</f>
        <v>0</v>
      </c>
      <c r="F540" s="25">
        <f>ROUND(SUMIF([3]表三汇总表!$A$10:$A$611,A540,[3]表三汇总表!$D$10:$D$611),0)</f>
        <v>0</v>
      </c>
      <c r="G540" s="25">
        <f>VLOOKUP(A540,'[2]L02'!$A$6:$C$1332,3,0)</f>
        <v>0</v>
      </c>
      <c r="H540" s="26" t="e">
        <f t="shared" si="185"/>
        <v>#DIV/0!</v>
      </c>
      <c r="I540" s="26" t="e">
        <f t="shared" si="183"/>
        <v>#DIV/0!</v>
      </c>
      <c r="K540" s="4"/>
    </row>
    <row r="541" ht="24.95" customHeight="1" spans="1:11">
      <c r="A541" s="21">
        <v>20706</v>
      </c>
      <c r="B541" s="32" t="s">
        <v>168</v>
      </c>
      <c r="C541" s="23">
        <f t="shared" si="180"/>
        <v>5</v>
      </c>
      <c r="D541" s="23" t="str">
        <f t="shared" si="186"/>
        <v/>
      </c>
      <c r="E541" s="25">
        <f t="shared" ref="E541:G541" si="187">SUM(E542:E549)</f>
        <v>0</v>
      </c>
      <c r="F541" s="25">
        <f t="shared" si="187"/>
        <v>0</v>
      </c>
      <c r="G541" s="25">
        <f t="shared" si="187"/>
        <v>3</v>
      </c>
      <c r="H541" s="20" t="e">
        <f t="shared" si="185"/>
        <v>#DIV/0!</v>
      </c>
      <c r="I541" s="20" t="e">
        <f t="shared" si="183"/>
        <v>#DIV/0!</v>
      </c>
      <c r="K541" s="4"/>
    </row>
    <row r="542" ht="24.95" customHeight="1" spans="1:11">
      <c r="A542" s="21">
        <v>2070601</v>
      </c>
      <c r="B542" s="33" t="s">
        <v>12</v>
      </c>
      <c r="C542" s="23">
        <f t="shared" si="180"/>
        <v>7</v>
      </c>
      <c r="D542" s="23" t="str">
        <f t="shared" si="186"/>
        <v>20706</v>
      </c>
      <c r="E542" s="25">
        <f>VLOOKUP(A542,'[1]L02'!$A$6:$D$1317,4,0)</f>
        <v>0</v>
      </c>
      <c r="F542" s="25">
        <f>ROUND(SUMIF([3]表三汇总表!$A$10:$A$611,A542,[3]表三汇总表!$D$10:$D$611),0)</f>
        <v>0</v>
      </c>
      <c r="G542" s="25">
        <f>VLOOKUP(A542,'[2]L02'!$A$6:$C$1332,3,0)</f>
        <v>0</v>
      </c>
      <c r="H542" s="26" t="e">
        <f t="shared" ref="H542:H550" si="188">G542/F542*100</f>
        <v>#DIV/0!</v>
      </c>
      <c r="I542" s="26" t="e">
        <f t="shared" si="183"/>
        <v>#DIV/0!</v>
      </c>
      <c r="K542" s="4"/>
    </row>
    <row r="543" ht="24.95" customHeight="1" spans="1:11">
      <c r="A543" s="21">
        <v>2070602</v>
      </c>
      <c r="B543" s="33" t="s">
        <v>13</v>
      </c>
      <c r="C543" s="23">
        <f t="shared" si="180"/>
        <v>7</v>
      </c>
      <c r="D543" s="23" t="str">
        <f t="shared" si="186"/>
        <v>20706</v>
      </c>
      <c r="E543" s="25">
        <f>VLOOKUP(A543,'[1]L02'!$A$6:$D$1317,4,0)</f>
        <v>0</v>
      </c>
      <c r="F543" s="25">
        <f>ROUND(SUMIF([3]表三汇总表!$A$10:$A$611,A543,[3]表三汇总表!$D$10:$D$611),0)</f>
        <v>0</v>
      </c>
      <c r="G543" s="25">
        <f>VLOOKUP(A543,'[2]L02'!$A$6:$C$1332,3,0)</f>
        <v>0</v>
      </c>
      <c r="H543" s="26" t="e">
        <f t="shared" si="188"/>
        <v>#DIV/0!</v>
      </c>
      <c r="I543" s="26" t="e">
        <f t="shared" si="183"/>
        <v>#DIV/0!</v>
      </c>
      <c r="K543" s="4"/>
    </row>
    <row r="544" s="4" customFormat="1" ht="24.95" customHeight="1" spans="1:9">
      <c r="A544" s="21">
        <v>2070603</v>
      </c>
      <c r="B544" s="33" t="s">
        <v>64</v>
      </c>
      <c r="C544" s="23">
        <f t="shared" si="180"/>
        <v>7</v>
      </c>
      <c r="D544" s="23" t="str">
        <f t="shared" si="186"/>
        <v>20706</v>
      </c>
      <c r="E544" s="25">
        <f>VLOOKUP(A544,'[1]L02'!$A$6:$D$1317,4,0)</f>
        <v>0</v>
      </c>
      <c r="F544" s="25">
        <f>ROUND(SUMIF([3]表三汇总表!$A$10:$A$611,A544,[3]表三汇总表!$D$10:$D$611),0)</f>
        <v>0</v>
      </c>
      <c r="G544" s="25">
        <f>VLOOKUP(A544,'[2]L02'!$A$6:$C$1332,3,0)</f>
        <v>0</v>
      </c>
      <c r="H544" s="26" t="e">
        <f t="shared" si="188"/>
        <v>#DIV/0!</v>
      </c>
      <c r="I544" s="26" t="e">
        <f t="shared" si="183"/>
        <v>#DIV/0!</v>
      </c>
    </row>
    <row r="545" s="5" customFormat="1" ht="24.95" customHeight="1" spans="1:11">
      <c r="A545" s="21">
        <v>2070604</v>
      </c>
      <c r="B545" s="33" t="s">
        <v>714</v>
      </c>
      <c r="C545" s="23">
        <f t="shared" si="180"/>
        <v>7</v>
      </c>
      <c r="D545" s="23" t="str">
        <f t="shared" si="186"/>
        <v>20706</v>
      </c>
      <c r="E545" s="25">
        <f>VLOOKUP(A545,'[1]L02'!$A$6:$D$1317,4,0)</f>
        <v>0</v>
      </c>
      <c r="F545" s="25">
        <f>ROUND(SUMIF([3]表三汇总表!$A$10:$A$611,A545,[3]表三汇总表!$D$10:$D$611),0)</f>
        <v>0</v>
      </c>
      <c r="G545" s="25">
        <f>VLOOKUP(A545,'[2]L02'!$A$6:$C$1332,3,0)</f>
        <v>0</v>
      </c>
      <c r="H545" s="26" t="e">
        <f t="shared" si="188"/>
        <v>#DIV/0!</v>
      </c>
      <c r="I545" s="26" t="e">
        <f t="shared" si="183"/>
        <v>#DIV/0!</v>
      </c>
      <c r="K545" s="4"/>
    </row>
    <row r="546" ht="24.95" customHeight="1" spans="1:11">
      <c r="A546" s="21">
        <v>2070605</v>
      </c>
      <c r="B546" s="33" t="s">
        <v>715</v>
      </c>
      <c r="C546" s="23">
        <f t="shared" si="180"/>
        <v>7</v>
      </c>
      <c r="D546" s="23" t="str">
        <f t="shared" si="186"/>
        <v>20706</v>
      </c>
      <c r="E546" s="25">
        <f>VLOOKUP(A546,'[1]L02'!$A$6:$D$1317,4,0)</f>
        <v>0</v>
      </c>
      <c r="F546" s="25">
        <f>ROUND(SUMIF([3]表三汇总表!$A$10:$A$611,A546,[3]表三汇总表!$D$10:$D$611),0)</f>
        <v>0</v>
      </c>
      <c r="G546" s="25">
        <f>VLOOKUP(A546,'[2]L02'!$A$6:$C$1332,3,0)</f>
        <v>0</v>
      </c>
      <c r="H546" s="26" t="e">
        <f t="shared" si="188"/>
        <v>#DIV/0!</v>
      </c>
      <c r="I546" s="26" t="e">
        <f t="shared" si="183"/>
        <v>#DIV/0!</v>
      </c>
      <c r="K546" s="4"/>
    </row>
    <row r="547" ht="24.95" customHeight="1" spans="1:11">
      <c r="A547" s="21">
        <v>2070606</v>
      </c>
      <c r="B547" s="33" t="s">
        <v>716</v>
      </c>
      <c r="C547" s="23">
        <f t="shared" si="180"/>
        <v>7</v>
      </c>
      <c r="D547" s="23" t="str">
        <f t="shared" si="186"/>
        <v>20706</v>
      </c>
      <c r="E547" s="25">
        <f>VLOOKUP(A547,'[1]L02'!$A$6:$D$1317,4,0)</f>
        <v>0</v>
      </c>
      <c r="F547" s="25">
        <f>ROUND(SUMIF([3]表三汇总表!$A$10:$A$611,A547,[3]表三汇总表!$D$10:$D$611),0)</f>
        <v>0</v>
      </c>
      <c r="G547" s="25">
        <f>VLOOKUP(A547,'[2]L02'!$A$6:$C$1332,3,0)</f>
        <v>0</v>
      </c>
      <c r="H547" s="26" t="e">
        <f t="shared" si="188"/>
        <v>#DIV/0!</v>
      </c>
      <c r="I547" s="26" t="e">
        <f t="shared" si="183"/>
        <v>#DIV/0!</v>
      </c>
      <c r="K547" s="4"/>
    </row>
    <row r="548" s="4" customFormat="1" ht="24.95" customHeight="1" spans="1:9">
      <c r="A548" s="21">
        <v>2070607</v>
      </c>
      <c r="B548" s="33" t="s">
        <v>169</v>
      </c>
      <c r="C548" s="23">
        <f t="shared" si="180"/>
        <v>7</v>
      </c>
      <c r="D548" s="23" t="str">
        <f t="shared" si="186"/>
        <v>20706</v>
      </c>
      <c r="E548" s="25">
        <f>VLOOKUP(A548,'[1]L02'!$A$6:$D$1317,4,0)</f>
        <v>0</v>
      </c>
      <c r="F548" s="25">
        <f>ROUND(SUMIF([3]表三汇总表!$A$10:$A$611,A548,[3]表三汇总表!$D$10:$D$611),0)</f>
        <v>0</v>
      </c>
      <c r="G548" s="25">
        <f>VLOOKUP(A548,'[2]L02'!$A$6:$C$1332,3,0)</f>
        <v>3</v>
      </c>
      <c r="H548" s="26" t="e">
        <f t="shared" si="188"/>
        <v>#DIV/0!</v>
      </c>
      <c r="I548" s="26" t="e">
        <f t="shared" si="183"/>
        <v>#DIV/0!</v>
      </c>
    </row>
    <row r="549" s="4" customFormat="1" ht="24.95" customHeight="1" spans="1:9">
      <c r="A549" s="21">
        <v>2070699</v>
      </c>
      <c r="B549" s="33" t="s">
        <v>717</v>
      </c>
      <c r="C549" s="23">
        <f t="shared" si="180"/>
        <v>7</v>
      </c>
      <c r="D549" s="23" t="str">
        <f t="shared" si="186"/>
        <v>20706</v>
      </c>
      <c r="E549" s="25">
        <f>VLOOKUP(A549,'[1]L02'!$A$6:$D$1317,4,0)</f>
        <v>0</v>
      </c>
      <c r="F549" s="25">
        <f>ROUND(SUMIF([3]表三汇总表!$A$10:$A$611,A549,[3]表三汇总表!$D$10:$D$611),0)</f>
        <v>0</v>
      </c>
      <c r="G549" s="25">
        <f>VLOOKUP(A549,'[2]L02'!$A$6:$C$1332,3,0)</f>
        <v>0</v>
      </c>
      <c r="H549" s="26" t="e">
        <f t="shared" si="188"/>
        <v>#DIV/0!</v>
      </c>
      <c r="I549" s="26" t="e">
        <f t="shared" si="183"/>
        <v>#DIV/0!</v>
      </c>
    </row>
    <row r="550" s="5" customFormat="1" ht="24.95" customHeight="1" spans="1:11">
      <c r="A550" s="21">
        <v>20708</v>
      </c>
      <c r="B550" s="32" t="s">
        <v>170</v>
      </c>
      <c r="C550" s="23">
        <f t="shared" si="180"/>
        <v>5</v>
      </c>
      <c r="D550" s="23" t="str">
        <f t="shared" si="186"/>
        <v/>
      </c>
      <c r="E550" s="25">
        <f t="shared" ref="E550:G550" si="189">SUM(E551:E557)</f>
        <v>988</v>
      </c>
      <c r="F550" s="25">
        <f t="shared" si="189"/>
        <v>710</v>
      </c>
      <c r="G550" s="25">
        <f t="shared" si="189"/>
        <v>1247</v>
      </c>
      <c r="H550" s="20">
        <f t="shared" si="188"/>
        <v>175.633802816901</v>
      </c>
      <c r="I550" s="20">
        <f t="shared" si="183"/>
        <v>26.2145748987854</v>
      </c>
      <c r="K550" s="4"/>
    </row>
    <row r="551" ht="24.95" customHeight="1" spans="1:11">
      <c r="A551" s="21">
        <v>2070801</v>
      </c>
      <c r="B551" s="33" t="s">
        <v>12</v>
      </c>
      <c r="C551" s="23">
        <f t="shared" si="180"/>
        <v>7</v>
      </c>
      <c r="D551" s="23" t="str">
        <f t="shared" si="186"/>
        <v>20708</v>
      </c>
      <c r="E551" s="25">
        <f>VLOOKUP(A551,'[1]L02'!$A$6:$D$1317,4,0)</f>
        <v>0</v>
      </c>
      <c r="F551" s="25">
        <f>ROUND(SUMIF([3]表三汇总表!$A$10:$A$611,A551,[3]表三汇总表!$D$10:$D$611),0)</f>
        <v>0</v>
      </c>
      <c r="G551" s="25">
        <f>VLOOKUP(A551,'[2]L02'!$A$6:$C$1332,3,0)</f>
        <v>0</v>
      </c>
      <c r="H551" s="26" t="e">
        <f t="shared" ref="H551:H558" si="190">G551/F551*100</f>
        <v>#DIV/0!</v>
      </c>
      <c r="I551" s="26" t="e">
        <f t="shared" si="183"/>
        <v>#DIV/0!</v>
      </c>
      <c r="K551" s="4"/>
    </row>
    <row r="552" ht="24.95" customHeight="1" spans="1:11">
      <c r="A552" s="21">
        <v>2070802</v>
      </c>
      <c r="B552" s="33" t="s">
        <v>13</v>
      </c>
      <c r="C552" s="23">
        <f t="shared" si="180"/>
        <v>7</v>
      </c>
      <c r="D552" s="23" t="str">
        <f t="shared" si="186"/>
        <v>20708</v>
      </c>
      <c r="E552" s="25">
        <f>VLOOKUP(A552,'[1]L02'!$A$6:$D$1317,4,0)</f>
        <v>951</v>
      </c>
      <c r="F552" s="25">
        <f>ROUND(SUMIF([3]表三汇总表!$A$10:$A$611,A552,[3]表三汇总表!$D$10:$D$611),0)</f>
        <v>710</v>
      </c>
      <c r="G552" s="25">
        <f>VLOOKUP(A552,'[2]L02'!$A$6:$C$1332,3,0)</f>
        <v>357</v>
      </c>
      <c r="H552" s="26">
        <f t="shared" si="190"/>
        <v>50.2816901408451</v>
      </c>
      <c r="I552" s="26">
        <f t="shared" si="183"/>
        <v>-62.4605678233439</v>
      </c>
      <c r="K552" s="4"/>
    </row>
    <row r="553" ht="24.95" customHeight="1" spans="1:11">
      <c r="A553" s="21">
        <v>2070803</v>
      </c>
      <c r="B553" s="33" t="s">
        <v>64</v>
      </c>
      <c r="C553" s="23">
        <f t="shared" si="180"/>
        <v>7</v>
      </c>
      <c r="D553" s="23" t="str">
        <f t="shared" si="186"/>
        <v>20708</v>
      </c>
      <c r="E553" s="25">
        <f>VLOOKUP(A553,'[1]L02'!$A$6:$D$1317,4,0)</f>
        <v>0</v>
      </c>
      <c r="F553" s="25">
        <f>ROUND(SUMIF([3]表三汇总表!$A$10:$A$611,A553,[3]表三汇总表!$D$10:$D$611),0)</f>
        <v>0</v>
      </c>
      <c r="G553" s="25">
        <f>VLOOKUP(A553,'[2]L02'!$A$6:$C$1332,3,0)</f>
        <v>0</v>
      </c>
      <c r="H553" s="26" t="e">
        <f t="shared" si="190"/>
        <v>#DIV/0!</v>
      </c>
      <c r="I553" s="26" t="e">
        <f t="shared" si="183"/>
        <v>#DIV/0!</v>
      </c>
      <c r="K553" s="4"/>
    </row>
    <row r="554" ht="24.95" customHeight="1" spans="1:11">
      <c r="A554" s="21">
        <v>2070806</v>
      </c>
      <c r="B554" s="33" t="s">
        <v>718</v>
      </c>
      <c r="C554" s="23">
        <f t="shared" si="180"/>
        <v>7</v>
      </c>
      <c r="D554" s="23" t="str">
        <f t="shared" si="186"/>
        <v>20708</v>
      </c>
      <c r="E554" s="25">
        <f>VLOOKUP(A554,'[1]L02'!$A$6:$D$1317,4,0)</f>
        <v>0</v>
      </c>
      <c r="F554" s="25">
        <f>ROUND(SUMIF([3]表三汇总表!$A$10:$A$611,A554,[3]表三汇总表!$D$10:$D$611),0)</f>
        <v>0</v>
      </c>
      <c r="G554" s="25">
        <f>VLOOKUP(A554,'[2]L02'!$A$6:$C$1332,3,0)</f>
        <v>0</v>
      </c>
      <c r="H554" s="26" t="e">
        <f t="shared" si="190"/>
        <v>#DIV/0!</v>
      </c>
      <c r="I554" s="26" t="e">
        <f t="shared" si="183"/>
        <v>#DIV/0!</v>
      </c>
      <c r="K554" s="4"/>
    </row>
    <row r="555" ht="24.95" customHeight="1" spans="1:11">
      <c r="A555" s="21">
        <v>2070807</v>
      </c>
      <c r="B555" s="33" t="s">
        <v>719</v>
      </c>
      <c r="C555" s="23">
        <f t="shared" si="180"/>
        <v>7</v>
      </c>
      <c r="D555" s="23" t="str">
        <f t="shared" si="186"/>
        <v>20708</v>
      </c>
      <c r="E555" s="25">
        <f>VLOOKUP(A555,'[1]L02'!$A$6:$D$1317,4,0)</f>
        <v>0</v>
      </c>
      <c r="F555" s="25">
        <f>ROUND(SUMIF([3]表三汇总表!$A$10:$A$611,A555,[3]表三汇总表!$D$10:$D$611),0)</f>
        <v>0</v>
      </c>
      <c r="G555" s="25">
        <f>VLOOKUP(A555,'[2]L02'!$A$6:$C$1332,3,0)</f>
        <v>0</v>
      </c>
      <c r="H555" s="26" t="e">
        <f t="shared" si="190"/>
        <v>#DIV/0!</v>
      </c>
      <c r="I555" s="26" t="e">
        <f t="shared" si="183"/>
        <v>#DIV/0!</v>
      </c>
      <c r="K555" s="4"/>
    </row>
    <row r="556" ht="24.95" customHeight="1" spans="1:11">
      <c r="A556" s="21">
        <v>2070808</v>
      </c>
      <c r="B556" s="33" t="s">
        <v>171</v>
      </c>
      <c r="C556" s="23">
        <f t="shared" si="180"/>
        <v>7</v>
      </c>
      <c r="D556" s="23" t="str">
        <f t="shared" si="186"/>
        <v>20708</v>
      </c>
      <c r="E556" s="25">
        <f>VLOOKUP(A556,'[1]L02'!$A$6:$D$1317,4,0)</f>
        <v>14</v>
      </c>
      <c r="F556" s="25">
        <f>ROUND(SUMIF([3]表三汇总表!$A$10:$A$611,A556,[3]表三汇总表!$D$10:$D$611),0)</f>
        <v>0</v>
      </c>
      <c r="G556" s="25">
        <f>VLOOKUP(A556,'[2]L02'!$A$6:$C$1332,3,0)</f>
        <v>602</v>
      </c>
      <c r="H556" s="26" t="e">
        <f t="shared" si="190"/>
        <v>#DIV/0!</v>
      </c>
      <c r="I556" s="26">
        <f t="shared" si="183"/>
        <v>4200</v>
      </c>
      <c r="K556" s="4"/>
    </row>
    <row r="557" ht="24.95" customHeight="1" spans="1:11">
      <c r="A557" s="21">
        <v>2070899</v>
      </c>
      <c r="B557" s="33" t="s">
        <v>172</v>
      </c>
      <c r="C557" s="23">
        <f t="shared" si="180"/>
        <v>7</v>
      </c>
      <c r="D557" s="23" t="str">
        <f t="shared" si="186"/>
        <v>20708</v>
      </c>
      <c r="E557" s="25">
        <f>VLOOKUP(A557,'[1]L02'!$A$6:$D$1317,4,0)</f>
        <v>23</v>
      </c>
      <c r="F557" s="25">
        <f>ROUND(SUMIF([3]表三汇总表!$A$10:$A$611,A557,[3]表三汇总表!$D$10:$D$611),0)</f>
        <v>0</v>
      </c>
      <c r="G557" s="25">
        <f>VLOOKUP(A557,'[2]L02'!$A$6:$C$1332,3,0)</f>
        <v>288</v>
      </c>
      <c r="H557" s="26" t="e">
        <f t="shared" si="190"/>
        <v>#DIV/0!</v>
      </c>
      <c r="I557" s="26">
        <f t="shared" si="183"/>
        <v>1152.17391304348</v>
      </c>
      <c r="K557" s="4"/>
    </row>
    <row r="558" s="5" customFormat="1" ht="24.95" customHeight="1" spans="1:11">
      <c r="A558" s="21">
        <v>20799</v>
      </c>
      <c r="B558" s="22" t="s">
        <v>173</v>
      </c>
      <c r="C558" s="23">
        <f t="shared" si="180"/>
        <v>5</v>
      </c>
      <c r="D558" s="23" t="str">
        <f t="shared" si="186"/>
        <v/>
      </c>
      <c r="E558" s="25">
        <f t="shared" ref="E558:G558" si="191">SUM(E559:E561)</f>
        <v>615</v>
      </c>
      <c r="F558" s="25">
        <f t="shared" si="191"/>
        <v>2100</v>
      </c>
      <c r="G558" s="25">
        <f t="shared" si="191"/>
        <v>732</v>
      </c>
      <c r="H558" s="20">
        <f t="shared" si="190"/>
        <v>34.8571428571429</v>
      </c>
      <c r="I558" s="20">
        <f t="shared" si="183"/>
        <v>19.0243902439024</v>
      </c>
      <c r="K558" s="4"/>
    </row>
    <row r="559" s="5" customFormat="1" ht="24.95" customHeight="1" spans="1:11">
      <c r="A559" s="21">
        <v>2079902</v>
      </c>
      <c r="B559" s="21" t="s">
        <v>174</v>
      </c>
      <c r="C559" s="23">
        <f t="shared" si="180"/>
        <v>7</v>
      </c>
      <c r="D559" s="23" t="str">
        <f t="shared" si="186"/>
        <v>20799</v>
      </c>
      <c r="E559" s="25">
        <f>VLOOKUP(A559,'[1]L02'!$A$6:$D$1317,4,0)</f>
        <v>24</v>
      </c>
      <c r="F559" s="25">
        <f>ROUND(SUMIF([3]表三汇总表!$A$10:$A$611,A559,[3]表三汇总表!$D$10:$D$611),0)</f>
        <v>0</v>
      </c>
      <c r="G559" s="25">
        <f>VLOOKUP(A559,'[2]L02'!$A$6:$C$1332,3,0)</f>
        <v>20</v>
      </c>
      <c r="H559" s="26" t="e">
        <f t="shared" ref="H559:H563" si="192">G559/F559*100</f>
        <v>#DIV/0!</v>
      </c>
      <c r="I559" s="26">
        <f t="shared" si="183"/>
        <v>-16.6666666666667</v>
      </c>
      <c r="K559" s="4"/>
    </row>
    <row r="560" s="4" customFormat="1" ht="24.95" customHeight="1" spans="1:9">
      <c r="A560" s="21">
        <v>2079903</v>
      </c>
      <c r="B560" s="21" t="s">
        <v>175</v>
      </c>
      <c r="C560" s="23">
        <f t="shared" si="180"/>
        <v>7</v>
      </c>
      <c r="D560" s="23" t="str">
        <f t="shared" si="186"/>
        <v>20799</v>
      </c>
      <c r="E560" s="25">
        <f>VLOOKUP(A560,'[1]L02'!$A$6:$D$1317,4,0)</f>
        <v>117</v>
      </c>
      <c r="F560" s="25">
        <f>ROUND(SUMIF([3]表三汇总表!$A$10:$A$611,A560,[3]表三汇总表!$D$10:$D$611),0)</f>
        <v>0</v>
      </c>
      <c r="G560" s="25">
        <f>VLOOKUP(A560,'[2]L02'!$A$6:$C$1332,3,0)</f>
        <v>215</v>
      </c>
      <c r="H560" s="26" t="e">
        <f t="shared" si="192"/>
        <v>#DIV/0!</v>
      </c>
      <c r="I560" s="26">
        <f t="shared" si="183"/>
        <v>83.7606837606838</v>
      </c>
    </row>
    <row r="561" s="5" customFormat="1" ht="24.95" customHeight="1" spans="1:11">
      <c r="A561" s="21">
        <v>2079999</v>
      </c>
      <c r="B561" s="21" t="s">
        <v>176</v>
      </c>
      <c r="C561" s="23">
        <f t="shared" si="180"/>
        <v>7</v>
      </c>
      <c r="D561" s="23" t="str">
        <f t="shared" si="186"/>
        <v>20799</v>
      </c>
      <c r="E561" s="25">
        <f>VLOOKUP(A561,'[1]L02'!$A$6:$D$1317,4,0)</f>
        <v>474</v>
      </c>
      <c r="F561" s="25">
        <f>ROUND(SUMIF([3]表三汇总表!$A$10:$A$611,A561,[3]表三汇总表!$D$10:$D$611),0)</f>
        <v>2100</v>
      </c>
      <c r="G561" s="25">
        <f>VLOOKUP(A561,'[2]L02'!$A$6:$C$1332,3,0)</f>
        <v>497</v>
      </c>
      <c r="H561" s="26">
        <f t="shared" si="192"/>
        <v>23.6666666666667</v>
      </c>
      <c r="I561" s="26">
        <f t="shared" si="183"/>
        <v>4.85232067510549</v>
      </c>
      <c r="K561" s="4"/>
    </row>
    <row r="562" s="5" customFormat="1" ht="24.95" customHeight="1" spans="1:9">
      <c r="A562" s="21">
        <v>208</v>
      </c>
      <c r="B562" s="22" t="s">
        <v>177</v>
      </c>
      <c r="C562" s="23">
        <f t="shared" si="180"/>
        <v>3</v>
      </c>
      <c r="D562" s="23"/>
      <c r="E562" s="25">
        <f>E563+E582+E590+E592+E601+E605+E615+E624+E631+E639+E648+E654+E657+E660+E663+E666+E669+E673+E677+E686+E689</f>
        <v>55854</v>
      </c>
      <c r="F562" s="25">
        <f>F563+F582+F590+F592+F601+F605+F615+F624+F631+F639+F648+F654+F657+F660+F663+F666+F669+F673+F677+F686+F689</f>
        <v>31043</v>
      </c>
      <c r="G562" s="25">
        <f t="shared" ref="E562:G562" si="193">G563+G582+G590+G592+G601+G605+G615+G624+G631+G639+G648+G654+G657+G660+G663+G666+G669+G673+G677+G686+G689</f>
        <v>46311</v>
      </c>
      <c r="H562" s="20">
        <f t="shared" si="192"/>
        <v>149.18339078053</v>
      </c>
      <c r="I562" s="20">
        <f t="shared" si="183"/>
        <v>-17.0856160704694</v>
      </c>
    </row>
    <row r="563" s="4" customFormat="1" ht="24.95" customHeight="1" spans="1:9">
      <c r="A563" s="21">
        <v>20801</v>
      </c>
      <c r="B563" s="22" t="s">
        <v>178</v>
      </c>
      <c r="C563" s="23">
        <f t="shared" si="180"/>
        <v>5</v>
      </c>
      <c r="D563" s="23" t="str">
        <f t="shared" ref="D563:D594" si="194">IF(C563=5,"",MID(A563,1,5))</f>
        <v/>
      </c>
      <c r="E563" s="24">
        <f t="shared" ref="E563:G563" si="195">SUM(E564:E581)</f>
        <v>2512</v>
      </c>
      <c r="F563" s="24">
        <f t="shared" si="195"/>
        <v>2519</v>
      </c>
      <c r="G563" s="24">
        <f t="shared" si="195"/>
        <v>2851</v>
      </c>
      <c r="H563" s="20">
        <f t="shared" si="192"/>
        <v>113.17983326717</v>
      </c>
      <c r="I563" s="20">
        <f t="shared" si="183"/>
        <v>13.4952229299363</v>
      </c>
    </row>
    <row r="564" s="4" customFormat="1" ht="24.95" customHeight="1" spans="1:9">
      <c r="A564" s="21">
        <v>2080101</v>
      </c>
      <c r="B564" s="21" t="s">
        <v>12</v>
      </c>
      <c r="C564" s="23">
        <f t="shared" si="180"/>
        <v>7</v>
      </c>
      <c r="D564" s="23" t="str">
        <f t="shared" si="194"/>
        <v>20801</v>
      </c>
      <c r="E564" s="25">
        <f>VLOOKUP(A564,'[1]L02'!$A$6:$D$1317,4,0)</f>
        <v>428</v>
      </c>
      <c r="F564" s="25">
        <f>ROUND(SUMIF([3]表三汇总表!$A$10:$A$611,A564,[3]表三汇总表!$D$10:$D$611),0)</f>
        <v>735</v>
      </c>
      <c r="G564" s="25">
        <f>VLOOKUP(A564,'[2]L02'!$A$6:$C$1332,3,0)</f>
        <v>370</v>
      </c>
      <c r="H564" s="26">
        <f t="shared" ref="H563:H582" si="196">G564/F564*100</f>
        <v>50.3401360544218</v>
      </c>
      <c r="I564" s="26">
        <f t="shared" si="183"/>
        <v>-13.5514018691589</v>
      </c>
    </row>
    <row r="565" ht="24.95" customHeight="1" spans="1:11">
      <c r="A565" s="21">
        <v>2080102</v>
      </c>
      <c r="B565" s="21" t="s">
        <v>13</v>
      </c>
      <c r="C565" s="23">
        <f t="shared" si="180"/>
        <v>7</v>
      </c>
      <c r="D565" s="23" t="str">
        <f t="shared" si="194"/>
        <v>20801</v>
      </c>
      <c r="E565" s="25">
        <f>VLOOKUP(A565,'[1]L02'!$A$6:$D$1317,4,0)</f>
        <v>110</v>
      </c>
      <c r="F565" s="25">
        <f>ROUND(SUMIF([3]表三汇总表!$A$10:$A$611,A565,[3]表三汇总表!$D$10:$D$611),0)</f>
        <v>0</v>
      </c>
      <c r="G565" s="25">
        <f>VLOOKUP(A565,'[2]L02'!$A$6:$C$1332,3,0)</f>
        <v>39</v>
      </c>
      <c r="H565" s="26" t="e">
        <f t="shared" si="196"/>
        <v>#DIV/0!</v>
      </c>
      <c r="I565" s="26">
        <f t="shared" si="183"/>
        <v>-64.5454545454545</v>
      </c>
      <c r="K565" s="4"/>
    </row>
    <row r="566" ht="24.95" customHeight="1" spans="1:11">
      <c r="A566" s="21">
        <v>2080103</v>
      </c>
      <c r="B566" s="21" t="s">
        <v>64</v>
      </c>
      <c r="C566" s="23">
        <f t="shared" si="180"/>
        <v>7</v>
      </c>
      <c r="D566" s="23" t="str">
        <f t="shared" si="194"/>
        <v>20801</v>
      </c>
      <c r="E566" s="25">
        <f>VLOOKUP(A566,'[1]L02'!$A$6:$D$1317,4,0)</f>
        <v>0</v>
      </c>
      <c r="F566" s="25">
        <f>ROUND(SUMIF([3]表三汇总表!$A$10:$A$611,A566,[3]表三汇总表!$D$10:$D$611),0)</f>
        <v>0</v>
      </c>
      <c r="G566" s="25">
        <f>VLOOKUP(A566,'[2]L02'!$A$6:$C$1332,3,0)</f>
        <v>0</v>
      </c>
      <c r="H566" s="26" t="e">
        <f t="shared" si="196"/>
        <v>#DIV/0!</v>
      </c>
      <c r="I566" s="26" t="e">
        <f t="shared" si="183"/>
        <v>#DIV/0!</v>
      </c>
      <c r="K566" s="4"/>
    </row>
    <row r="567" s="4" customFormat="1" ht="24.95" customHeight="1" spans="1:9">
      <c r="A567" s="21">
        <v>2080104</v>
      </c>
      <c r="B567" s="21" t="s">
        <v>720</v>
      </c>
      <c r="C567" s="23">
        <f t="shared" si="180"/>
        <v>7</v>
      </c>
      <c r="D567" s="23" t="str">
        <f t="shared" si="194"/>
        <v>20801</v>
      </c>
      <c r="E567" s="25">
        <f>VLOOKUP(A567,'[1]L02'!$A$6:$D$1317,4,0)</f>
        <v>0</v>
      </c>
      <c r="F567" s="25">
        <f>ROUND(SUMIF([3]表三汇总表!$A$10:$A$611,A567,[3]表三汇总表!$D$10:$D$611),0)</f>
        <v>0</v>
      </c>
      <c r="G567" s="25">
        <f>VLOOKUP(A567,'[2]L02'!$A$6:$C$1332,3,0)</f>
        <v>0</v>
      </c>
      <c r="H567" s="26" t="e">
        <f t="shared" si="196"/>
        <v>#DIV/0!</v>
      </c>
      <c r="I567" s="26" t="e">
        <f t="shared" si="183"/>
        <v>#DIV/0!</v>
      </c>
    </row>
    <row r="568" s="5" customFormat="1" ht="24.95" customHeight="1" spans="1:11">
      <c r="A568" s="21">
        <v>2080105</v>
      </c>
      <c r="B568" s="21" t="s">
        <v>721</v>
      </c>
      <c r="C568" s="23">
        <f t="shared" si="180"/>
        <v>7</v>
      </c>
      <c r="D568" s="23" t="str">
        <f t="shared" si="194"/>
        <v>20801</v>
      </c>
      <c r="E568" s="25">
        <f>VLOOKUP(A568,'[1]L02'!$A$6:$D$1317,4,0)</f>
        <v>0</v>
      </c>
      <c r="F568" s="25">
        <f>ROUND(SUMIF([3]表三汇总表!$A$10:$A$611,A568,[3]表三汇总表!$D$10:$D$611),0)</f>
        <v>0</v>
      </c>
      <c r="G568" s="25">
        <f>VLOOKUP(A568,'[2]L02'!$A$6:$C$1332,3,0)</f>
        <v>0</v>
      </c>
      <c r="H568" s="26" t="e">
        <f t="shared" si="196"/>
        <v>#DIV/0!</v>
      </c>
      <c r="I568" s="26" t="e">
        <f t="shared" si="183"/>
        <v>#DIV/0!</v>
      </c>
      <c r="K568" s="4"/>
    </row>
    <row r="569" ht="24.95" customHeight="1" spans="1:11">
      <c r="A569" s="21">
        <v>2080106</v>
      </c>
      <c r="B569" s="21" t="s">
        <v>179</v>
      </c>
      <c r="C569" s="23">
        <f t="shared" si="180"/>
        <v>7</v>
      </c>
      <c r="D569" s="23" t="str">
        <f t="shared" si="194"/>
        <v>20801</v>
      </c>
      <c r="E569" s="25">
        <f>VLOOKUP(A569,'[1]L02'!$A$6:$D$1317,4,0)</f>
        <v>1125</v>
      </c>
      <c r="F569" s="25">
        <f>ROUND(SUMIF([3]表三汇总表!$A$10:$A$611,A569,[3]表三汇总表!$D$10:$D$611),0)</f>
        <v>1139</v>
      </c>
      <c r="G569" s="25">
        <f>VLOOKUP(A569,'[2]L02'!$A$6:$C$1332,3,0)</f>
        <v>1532</v>
      </c>
      <c r="H569" s="26">
        <f t="shared" si="196"/>
        <v>134.503950834065</v>
      </c>
      <c r="I569" s="26">
        <f t="shared" si="183"/>
        <v>36.1777777777778</v>
      </c>
      <c r="K569" s="4"/>
    </row>
    <row r="570" s="4" customFormat="1" ht="22.5" customHeight="1" spans="1:9">
      <c r="A570" s="21">
        <v>2080107</v>
      </c>
      <c r="B570" s="21" t="s">
        <v>180</v>
      </c>
      <c r="C570" s="23">
        <f t="shared" si="180"/>
        <v>7</v>
      </c>
      <c r="D570" s="23" t="str">
        <f t="shared" si="194"/>
        <v>20801</v>
      </c>
      <c r="E570" s="25">
        <f>VLOOKUP(A570,'[1]L02'!$A$6:$D$1317,4,0)</f>
        <v>0</v>
      </c>
      <c r="F570" s="25">
        <f>ROUND(SUMIF([3]表三汇总表!$A$10:$A$611,A570,[3]表三汇总表!$D$10:$D$611),0)</f>
        <v>0</v>
      </c>
      <c r="G570" s="25">
        <f>VLOOKUP(A570,'[2]L02'!$A$6:$C$1332,3,0)</f>
        <v>1</v>
      </c>
      <c r="H570" s="26" t="e">
        <f t="shared" si="196"/>
        <v>#DIV/0!</v>
      </c>
      <c r="I570" s="26" t="e">
        <f t="shared" si="183"/>
        <v>#DIV/0!</v>
      </c>
    </row>
    <row r="571" s="5" customFormat="1" ht="24.95" customHeight="1" spans="1:11">
      <c r="A571" s="21">
        <v>2080108</v>
      </c>
      <c r="B571" s="21" t="s">
        <v>89</v>
      </c>
      <c r="C571" s="23">
        <f t="shared" si="180"/>
        <v>7</v>
      </c>
      <c r="D571" s="23" t="str">
        <f t="shared" si="194"/>
        <v>20801</v>
      </c>
      <c r="E571" s="25">
        <f>VLOOKUP(A571,'[1]L02'!$A$6:$D$1317,4,0)</f>
        <v>0</v>
      </c>
      <c r="F571" s="25">
        <f>ROUND(SUMIF([3]表三汇总表!$A$10:$A$611,A571,[3]表三汇总表!$D$10:$D$611),0)</f>
        <v>0</v>
      </c>
      <c r="G571" s="25">
        <f>VLOOKUP(A571,'[2]L02'!$A$6:$C$1332,3,0)</f>
        <v>0</v>
      </c>
      <c r="H571" s="26" t="e">
        <f t="shared" si="196"/>
        <v>#DIV/0!</v>
      </c>
      <c r="I571" s="26" t="e">
        <f t="shared" si="183"/>
        <v>#DIV/0!</v>
      </c>
      <c r="K571" s="4"/>
    </row>
    <row r="572" s="4" customFormat="1" ht="24.95" customHeight="1" spans="1:9">
      <c r="A572" s="21">
        <v>2080109</v>
      </c>
      <c r="B572" s="21" t="s">
        <v>181</v>
      </c>
      <c r="C572" s="23">
        <f t="shared" si="180"/>
        <v>7</v>
      </c>
      <c r="D572" s="23" t="str">
        <f t="shared" si="194"/>
        <v>20801</v>
      </c>
      <c r="E572" s="25">
        <f>VLOOKUP(A572,'[1]L02'!$A$6:$D$1317,4,0)</f>
        <v>594</v>
      </c>
      <c r="F572" s="25">
        <f>ROUND(SUMIF([3]表三汇总表!$A$10:$A$611,A572,[3]表三汇总表!$D$10:$D$611),0)</f>
        <v>645</v>
      </c>
      <c r="G572" s="25">
        <f>VLOOKUP(A572,'[2]L02'!$A$6:$C$1332,3,0)</f>
        <v>630</v>
      </c>
      <c r="H572" s="26">
        <f t="shared" si="196"/>
        <v>97.6744186046512</v>
      </c>
      <c r="I572" s="26">
        <f t="shared" si="183"/>
        <v>6.06060606060606</v>
      </c>
    </row>
    <row r="573" s="4" customFormat="1" ht="24.95" customHeight="1" spans="1:9">
      <c r="A573" s="21">
        <v>2080110</v>
      </c>
      <c r="B573" s="21" t="s">
        <v>722</v>
      </c>
      <c r="C573" s="23">
        <f t="shared" si="180"/>
        <v>7</v>
      </c>
      <c r="D573" s="23" t="str">
        <f t="shared" si="194"/>
        <v>20801</v>
      </c>
      <c r="E573" s="25">
        <f>VLOOKUP(A573,'[1]L02'!$A$6:$D$1317,4,0)</f>
        <v>0</v>
      </c>
      <c r="F573" s="25">
        <f>ROUND(SUMIF([3]表三汇总表!$A$10:$A$611,A573,[3]表三汇总表!$D$10:$D$611),0)</f>
        <v>0</v>
      </c>
      <c r="G573" s="25">
        <f>VLOOKUP(A573,'[2]L02'!$A$6:$C$1332,3,0)</f>
        <v>0</v>
      </c>
      <c r="H573" s="26" t="e">
        <f t="shared" si="196"/>
        <v>#DIV/0!</v>
      </c>
      <c r="I573" s="26" t="e">
        <f t="shared" si="183"/>
        <v>#DIV/0!</v>
      </c>
    </row>
    <row r="574" ht="21" customHeight="1" spans="1:11">
      <c r="A574" s="21">
        <v>2080111</v>
      </c>
      <c r="B574" s="21" t="s">
        <v>723</v>
      </c>
      <c r="C574" s="23">
        <f t="shared" si="180"/>
        <v>7</v>
      </c>
      <c r="D574" s="23" t="str">
        <f t="shared" si="194"/>
        <v>20801</v>
      </c>
      <c r="E574" s="25">
        <f>VLOOKUP(A574,'[1]L02'!$A$6:$D$1317,4,0)</f>
        <v>0</v>
      </c>
      <c r="F574" s="25">
        <f>ROUND(SUMIF([3]表三汇总表!$A$10:$A$611,A574,[3]表三汇总表!$D$10:$D$611),0)</f>
        <v>0</v>
      </c>
      <c r="G574" s="25">
        <f>VLOOKUP(A574,'[2]L02'!$A$6:$C$1332,3,0)</f>
        <v>0</v>
      </c>
      <c r="H574" s="26" t="e">
        <f t="shared" si="196"/>
        <v>#DIV/0!</v>
      </c>
      <c r="I574" s="26" t="e">
        <f t="shared" si="183"/>
        <v>#DIV/0!</v>
      </c>
      <c r="K574" s="4"/>
    </row>
    <row r="575" ht="21" customHeight="1" spans="1:11">
      <c r="A575" s="21">
        <v>2080112</v>
      </c>
      <c r="B575" s="21" t="s">
        <v>724</v>
      </c>
      <c r="C575" s="23">
        <f t="shared" si="180"/>
        <v>7</v>
      </c>
      <c r="D575" s="23" t="str">
        <f t="shared" si="194"/>
        <v>20801</v>
      </c>
      <c r="E575" s="25">
        <f>VLOOKUP(A575,'[1]L02'!$A$6:$D$1317,4,0)</f>
        <v>0</v>
      </c>
      <c r="F575" s="25">
        <f>ROUND(SUMIF([3]表三汇总表!$A$10:$A$611,A575,[3]表三汇总表!$D$10:$D$611),0)</f>
        <v>0</v>
      </c>
      <c r="G575" s="25">
        <f>VLOOKUP(A575,'[2]L02'!$A$6:$C$1332,3,0)</f>
        <v>0</v>
      </c>
      <c r="H575" s="26" t="e">
        <f t="shared" si="196"/>
        <v>#DIV/0!</v>
      </c>
      <c r="I575" s="26" t="e">
        <f t="shared" si="183"/>
        <v>#DIV/0!</v>
      </c>
      <c r="K575" s="4"/>
    </row>
    <row r="576" ht="21" customHeight="1" spans="1:11">
      <c r="A576" s="21">
        <v>2080113</v>
      </c>
      <c r="B576" s="21" t="s">
        <v>725</v>
      </c>
      <c r="C576" s="23">
        <f t="shared" si="180"/>
        <v>7</v>
      </c>
      <c r="D576" s="23" t="str">
        <f t="shared" si="194"/>
        <v>20801</v>
      </c>
      <c r="E576" s="25">
        <f>VLOOKUP(A576,'[1]L02'!$A$6:$D$1317,4,0)</f>
        <v>0</v>
      </c>
      <c r="F576" s="25">
        <f>ROUND(SUMIF([3]表三汇总表!$A$10:$A$611,A576,[3]表三汇总表!$D$10:$D$611),0)</f>
        <v>0</v>
      </c>
      <c r="G576" s="25">
        <f>VLOOKUP(A576,'[2]L02'!$A$6:$C$1332,3,0)</f>
        <v>0</v>
      </c>
      <c r="H576" s="26" t="e">
        <f t="shared" si="196"/>
        <v>#DIV/0!</v>
      </c>
      <c r="I576" s="26" t="e">
        <f t="shared" si="183"/>
        <v>#DIV/0!</v>
      </c>
      <c r="K576" s="4"/>
    </row>
    <row r="577" ht="21" customHeight="1" spans="1:11">
      <c r="A577" s="21">
        <v>2080114</v>
      </c>
      <c r="B577" s="21" t="s">
        <v>726</v>
      </c>
      <c r="C577" s="23">
        <f t="shared" si="180"/>
        <v>7</v>
      </c>
      <c r="D577" s="23" t="str">
        <f t="shared" si="194"/>
        <v>20801</v>
      </c>
      <c r="E577" s="25">
        <f>VLOOKUP(A577,'[1]L02'!$A$6:$D$1317,4,0)</f>
        <v>0</v>
      </c>
      <c r="F577" s="25">
        <f>ROUND(SUMIF([3]表三汇总表!$A$10:$A$611,A577,[3]表三汇总表!$D$10:$D$611),0)</f>
        <v>0</v>
      </c>
      <c r="G577" s="25">
        <f>VLOOKUP(A577,'[2]L02'!$A$6:$C$1332,3,0)</f>
        <v>0</v>
      </c>
      <c r="H577" s="26" t="e">
        <f t="shared" si="196"/>
        <v>#DIV/0!</v>
      </c>
      <c r="I577" s="26" t="e">
        <f t="shared" si="183"/>
        <v>#DIV/0!</v>
      </c>
      <c r="K577" s="4"/>
    </row>
    <row r="578" ht="21" customHeight="1" spans="1:11">
      <c r="A578" s="21">
        <v>2080115</v>
      </c>
      <c r="B578" s="21" t="s">
        <v>727</v>
      </c>
      <c r="C578" s="23">
        <f t="shared" si="180"/>
        <v>7</v>
      </c>
      <c r="D578" s="23" t="str">
        <f t="shared" si="194"/>
        <v>20801</v>
      </c>
      <c r="E578" s="25">
        <f>VLOOKUP(A578,'[1]L02'!$A$6:$D$1317,4,0)</f>
        <v>0</v>
      </c>
      <c r="F578" s="25">
        <f>ROUND(SUMIF([3]表三汇总表!$A$10:$A$611,A578,[3]表三汇总表!$D$10:$D$611),0)</f>
        <v>0</v>
      </c>
      <c r="G578" s="25">
        <f>VLOOKUP(A578,'[2]L02'!$A$6:$C$1332,3,0)</f>
        <v>0</v>
      </c>
      <c r="H578" s="26" t="e">
        <f t="shared" si="196"/>
        <v>#DIV/0!</v>
      </c>
      <c r="I578" s="26" t="e">
        <f t="shared" si="183"/>
        <v>#DIV/0!</v>
      </c>
      <c r="K578" s="4"/>
    </row>
    <row r="579" ht="21" customHeight="1" spans="1:11">
      <c r="A579" s="21">
        <v>2080116</v>
      </c>
      <c r="B579" s="21" t="s">
        <v>182</v>
      </c>
      <c r="C579" s="23">
        <f t="shared" si="180"/>
        <v>7</v>
      </c>
      <c r="D579" s="23" t="str">
        <f t="shared" si="194"/>
        <v>20801</v>
      </c>
      <c r="E579" s="25">
        <f>VLOOKUP(A579,'[1]L02'!$A$6:$D$1317,4,0)</f>
        <v>19</v>
      </c>
      <c r="F579" s="25">
        <f>ROUND(SUMIF([3]表三汇总表!$A$10:$A$611,A579,[3]表三汇总表!$D$10:$D$611),0)</f>
        <v>0</v>
      </c>
      <c r="G579" s="25">
        <f>VLOOKUP(A579,'[2]L02'!$A$6:$C$1332,3,0)</f>
        <v>15</v>
      </c>
      <c r="H579" s="26" t="e">
        <f t="shared" si="196"/>
        <v>#DIV/0!</v>
      </c>
      <c r="I579" s="26">
        <f t="shared" si="183"/>
        <v>-21.0526315789474</v>
      </c>
      <c r="K579" s="4"/>
    </row>
    <row r="580" ht="21" customHeight="1" spans="1:11">
      <c r="A580" s="21">
        <v>2080150</v>
      </c>
      <c r="B580" s="21" t="s">
        <v>33</v>
      </c>
      <c r="C580" s="23">
        <f t="shared" si="180"/>
        <v>7</v>
      </c>
      <c r="D580" s="23" t="str">
        <f t="shared" si="194"/>
        <v>20801</v>
      </c>
      <c r="E580" s="25">
        <f>VLOOKUP(A580,'[1]L02'!$A$6:$D$1317,4,0)</f>
        <v>0</v>
      </c>
      <c r="F580" s="25">
        <f>ROUND(SUMIF([3]表三汇总表!$A$10:$A$611,A580,[3]表三汇总表!$D$10:$D$611),0)</f>
        <v>0</v>
      </c>
      <c r="G580" s="25">
        <f>VLOOKUP(A580,'[2]L02'!$A$6:$C$1332,3,0)</f>
        <v>9</v>
      </c>
      <c r="H580" s="26" t="e">
        <f t="shared" si="196"/>
        <v>#DIV/0!</v>
      </c>
      <c r="I580" s="26" t="e">
        <f t="shared" si="183"/>
        <v>#DIV/0!</v>
      </c>
      <c r="K580" s="4"/>
    </row>
    <row r="581" s="4" customFormat="1" ht="24.95" customHeight="1" spans="1:9">
      <c r="A581" s="21">
        <v>2080199</v>
      </c>
      <c r="B581" s="21" t="s">
        <v>183</v>
      </c>
      <c r="C581" s="23">
        <f t="shared" si="180"/>
        <v>7</v>
      </c>
      <c r="D581" s="23" t="str">
        <f t="shared" si="194"/>
        <v>20801</v>
      </c>
      <c r="E581" s="25">
        <f>VLOOKUP(A581,'[1]L02'!$A$6:$D$1317,4,0)</f>
        <v>236</v>
      </c>
      <c r="F581" s="25">
        <f>ROUND(SUMIF([3]表三汇总表!$A$10:$A$611,A581,[3]表三汇总表!$D$10:$D$611),0)</f>
        <v>0</v>
      </c>
      <c r="G581" s="25">
        <f>VLOOKUP(A581,'[2]L02'!$A$6:$C$1332,3,0)</f>
        <v>255</v>
      </c>
      <c r="H581" s="26" t="e">
        <f t="shared" si="196"/>
        <v>#DIV/0!</v>
      </c>
      <c r="I581" s="26">
        <f t="shared" si="183"/>
        <v>8.05084745762712</v>
      </c>
    </row>
    <row r="582" ht="24.95" customHeight="1" spans="1:11">
      <c r="A582" s="21">
        <v>20802</v>
      </c>
      <c r="B582" s="22" t="s">
        <v>184</v>
      </c>
      <c r="C582" s="23">
        <f t="shared" si="180"/>
        <v>5</v>
      </c>
      <c r="D582" s="23" t="str">
        <f t="shared" si="194"/>
        <v/>
      </c>
      <c r="E582" s="25">
        <f t="shared" ref="E582:G582" si="197">SUM(E583:E589)</f>
        <v>1239</v>
      </c>
      <c r="F582" s="25">
        <f t="shared" si="197"/>
        <v>1319</v>
      </c>
      <c r="G582" s="25">
        <f t="shared" si="197"/>
        <v>1241</v>
      </c>
      <c r="H582" s="20">
        <f t="shared" si="196"/>
        <v>94.0864291129644</v>
      </c>
      <c r="I582" s="20">
        <f t="shared" si="183"/>
        <v>0.161420500403551</v>
      </c>
      <c r="K582" s="4"/>
    </row>
    <row r="583" ht="24.95" customHeight="1" spans="1:11">
      <c r="A583" s="21">
        <v>2080201</v>
      </c>
      <c r="B583" s="21" t="s">
        <v>12</v>
      </c>
      <c r="C583" s="23">
        <f t="shared" si="180"/>
        <v>7</v>
      </c>
      <c r="D583" s="23" t="str">
        <f t="shared" si="194"/>
        <v>20802</v>
      </c>
      <c r="E583" s="25">
        <f>VLOOKUP(A583,'[1]L02'!$A$6:$D$1317,4,0)</f>
        <v>1</v>
      </c>
      <c r="F583" s="25">
        <f>ROUND(SUMIF([3]表三汇总表!$A$10:$A$611,A583,[3]表三汇总表!$D$10:$D$611),0)</f>
        <v>0</v>
      </c>
      <c r="G583" s="25">
        <f>VLOOKUP(A583,'[2]L02'!$A$6:$C$1332,3,0)</f>
        <v>836</v>
      </c>
      <c r="H583" s="26" t="e">
        <f t="shared" ref="H582:H590" si="198">G583/F583*100</f>
        <v>#DIV/0!</v>
      </c>
      <c r="I583" s="26">
        <f t="shared" si="183"/>
        <v>83500</v>
      </c>
      <c r="K583" s="4"/>
    </row>
    <row r="584" ht="24.95" customHeight="1" spans="1:11">
      <c r="A584" s="21">
        <v>2080202</v>
      </c>
      <c r="B584" s="21" t="s">
        <v>13</v>
      </c>
      <c r="C584" s="23">
        <f t="shared" ref="C584:C647" si="199">LEN(A584)</f>
        <v>7</v>
      </c>
      <c r="D584" s="23" t="str">
        <f t="shared" si="194"/>
        <v>20802</v>
      </c>
      <c r="E584" s="25">
        <f>VLOOKUP(A584,'[1]L02'!$A$6:$D$1317,4,0)</f>
        <v>1222</v>
      </c>
      <c r="F584" s="25">
        <f>ROUND(SUMIF([3]表三汇总表!$A$10:$A$611,A584,[3]表三汇总表!$D$10:$D$611),0)</f>
        <v>1319</v>
      </c>
      <c r="G584" s="25">
        <f>VLOOKUP(A584,'[2]L02'!$A$6:$C$1332,3,0)</f>
        <v>374</v>
      </c>
      <c r="H584" s="26">
        <f t="shared" si="198"/>
        <v>28.3548142532221</v>
      </c>
      <c r="I584" s="26">
        <f t="shared" si="183"/>
        <v>-69.3944353518822</v>
      </c>
      <c r="K584" s="4"/>
    </row>
    <row r="585" s="4" customFormat="1" ht="24.95" customHeight="1" spans="1:9">
      <c r="A585" s="21">
        <v>2080203</v>
      </c>
      <c r="B585" s="21" t="s">
        <v>64</v>
      </c>
      <c r="C585" s="23">
        <f t="shared" si="199"/>
        <v>7</v>
      </c>
      <c r="D585" s="23" t="str">
        <f t="shared" si="194"/>
        <v>20802</v>
      </c>
      <c r="E585" s="25">
        <f>VLOOKUP(A585,'[1]L02'!$A$6:$D$1317,4,0)</f>
        <v>0</v>
      </c>
      <c r="F585" s="25">
        <f>ROUND(SUMIF([3]表三汇总表!$A$10:$A$611,A585,[3]表三汇总表!$D$10:$D$611),0)</f>
        <v>0</v>
      </c>
      <c r="G585" s="25">
        <f>VLOOKUP(A585,'[2]L02'!$A$6:$C$1332,3,0)</f>
        <v>0</v>
      </c>
      <c r="H585" s="26" t="e">
        <f t="shared" si="198"/>
        <v>#DIV/0!</v>
      </c>
      <c r="I585" s="26" t="e">
        <f t="shared" si="183"/>
        <v>#DIV/0!</v>
      </c>
    </row>
    <row r="586" ht="24.95" customHeight="1" spans="1:11">
      <c r="A586" s="21">
        <v>2080206</v>
      </c>
      <c r="B586" s="21" t="s">
        <v>185</v>
      </c>
      <c r="C586" s="23">
        <f t="shared" si="199"/>
        <v>7</v>
      </c>
      <c r="D586" s="23" t="str">
        <f t="shared" si="194"/>
        <v>20802</v>
      </c>
      <c r="E586" s="25">
        <f>VLOOKUP(A586,'[1]L02'!$A$6:$D$1317,4,0)</f>
        <v>12</v>
      </c>
      <c r="F586" s="25">
        <f>ROUND(SUMIF([3]表三汇总表!$A$10:$A$611,A586,[3]表三汇总表!$D$10:$D$611),0)</f>
        <v>0</v>
      </c>
      <c r="G586" s="25">
        <f>VLOOKUP(A586,'[2]L02'!$A$6:$C$1332,3,0)</f>
        <v>0</v>
      </c>
      <c r="H586" s="26" t="e">
        <f t="shared" si="198"/>
        <v>#DIV/0!</v>
      </c>
      <c r="I586" s="26">
        <f t="shared" ref="I586:I590" si="200">(G586-E586)/E586*100</f>
        <v>-100</v>
      </c>
      <c r="K586" s="4"/>
    </row>
    <row r="587" ht="24.95" customHeight="1" spans="1:11">
      <c r="A587" s="21">
        <v>2080207</v>
      </c>
      <c r="B587" s="21" t="s">
        <v>186</v>
      </c>
      <c r="C587" s="23">
        <f t="shared" si="199"/>
        <v>7</v>
      </c>
      <c r="D587" s="23" t="str">
        <f t="shared" si="194"/>
        <v>20802</v>
      </c>
      <c r="E587" s="25">
        <f>VLOOKUP(A587,'[1]L02'!$A$6:$D$1317,4,0)</f>
        <v>4</v>
      </c>
      <c r="F587" s="25">
        <f>ROUND(SUMIF([3]表三汇总表!$A$10:$A$611,A587,[3]表三汇总表!$D$10:$D$611),0)</f>
        <v>0</v>
      </c>
      <c r="G587" s="25">
        <f>VLOOKUP(A587,'[2]L02'!$A$6:$C$1332,3,0)</f>
        <v>28</v>
      </c>
      <c r="H587" s="26" t="e">
        <f t="shared" si="198"/>
        <v>#DIV/0!</v>
      </c>
      <c r="I587" s="26">
        <f t="shared" si="200"/>
        <v>600</v>
      </c>
      <c r="K587" s="4"/>
    </row>
    <row r="588" s="4" customFormat="1" ht="24.95" customHeight="1" spans="1:9">
      <c r="A588" s="21">
        <v>2080208</v>
      </c>
      <c r="B588" s="21" t="s">
        <v>187</v>
      </c>
      <c r="C588" s="23">
        <f t="shared" si="199"/>
        <v>7</v>
      </c>
      <c r="D588" s="23" t="str">
        <f t="shared" si="194"/>
        <v>20802</v>
      </c>
      <c r="E588" s="25">
        <f>VLOOKUP(A588,'[1]L02'!$A$6:$D$1317,4,0)</f>
        <v>0</v>
      </c>
      <c r="F588" s="25">
        <f>ROUND(SUMIF([3]表三汇总表!$A$10:$A$611,A588,[3]表三汇总表!$D$10:$D$611),0)</f>
        <v>0</v>
      </c>
      <c r="G588" s="25">
        <f>VLOOKUP(A588,'[2]L02'!$A$6:$C$1332,3,0)</f>
        <v>3</v>
      </c>
      <c r="H588" s="26" t="e">
        <f t="shared" si="198"/>
        <v>#DIV/0!</v>
      </c>
      <c r="I588" s="26" t="e">
        <f t="shared" si="200"/>
        <v>#DIV/0!</v>
      </c>
    </row>
    <row r="589" s="5" customFormat="1" ht="24.95" customHeight="1" spans="1:11">
      <c r="A589" s="21">
        <v>2080299</v>
      </c>
      <c r="B589" s="21" t="s">
        <v>728</v>
      </c>
      <c r="C589" s="23">
        <f t="shared" si="199"/>
        <v>7</v>
      </c>
      <c r="D589" s="23" t="str">
        <f t="shared" si="194"/>
        <v>20802</v>
      </c>
      <c r="E589" s="25">
        <f>VLOOKUP(A589,'[1]L02'!$A$6:$D$1317,4,0)</f>
        <v>0</v>
      </c>
      <c r="F589" s="25">
        <f>ROUND(SUMIF([3]表三汇总表!$A$10:$A$611,A589,[3]表三汇总表!$D$10:$D$611),0)</f>
        <v>0</v>
      </c>
      <c r="G589" s="25">
        <f>VLOOKUP(A589,'[2]L02'!$A$6:$C$1332,3,0)</f>
        <v>0</v>
      </c>
      <c r="H589" s="26" t="e">
        <f t="shared" si="198"/>
        <v>#DIV/0!</v>
      </c>
      <c r="I589" s="26" t="e">
        <f t="shared" si="200"/>
        <v>#DIV/0!</v>
      </c>
      <c r="K589" s="4"/>
    </row>
    <row r="590" ht="24.95" customHeight="1" spans="1:11">
      <c r="A590" s="21">
        <v>20804</v>
      </c>
      <c r="B590" s="22" t="s">
        <v>729</v>
      </c>
      <c r="C590" s="23">
        <f t="shared" si="199"/>
        <v>5</v>
      </c>
      <c r="D590" s="23" t="str">
        <f t="shared" si="194"/>
        <v/>
      </c>
      <c r="E590" s="25">
        <f t="shared" ref="E590:G590" si="201">E591</f>
        <v>0</v>
      </c>
      <c r="F590" s="25">
        <f t="shared" si="201"/>
        <v>0</v>
      </c>
      <c r="G590" s="25">
        <f t="shared" si="201"/>
        <v>0</v>
      </c>
      <c r="H590" s="20" t="e">
        <f t="shared" si="198"/>
        <v>#DIV/0!</v>
      </c>
      <c r="I590" s="20" t="e">
        <f t="shared" si="200"/>
        <v>#DIV/0!</v>
      </c>
      <c r="K590" s="4"/>
    </row>
    <row r="591" s="4" customFormat="1" ht="24.95" customHeight="1" spans="1:9">
      <c r="A591" s="21">
        <v>2080402</v>
      </c>
      <c r="B591" s="21" t="s">
        <v>730</v>
      </c>
      <c r="C591" s="23">
        <f t="shared" si="199"/>
        <v>7</v>
      </c>
      <c r="D591" s="23" t="str">
        <f t="shared" si="194"/>
        <v>20804</v>
      </c>
      <c r="E591" s="25">
        <f>VLOOKUP(A591,'[1]L02'!$A$6:$D$1317,4,0)</f>
        <v>0</v>
      </c>
      <c r="F591" s="25">
        <f>ROUND(SUMIF([3]表三汇总表!$A$10:$A$611,A591,[3]表三汇总表!$D$10:$D$611),0)</f>
        <v>0</v>
      </c>
      <c r="G591" s="25">
        <f>VLOOKUP(A591,'[2]L02'!$A$6:$C$1332,3,0)</f>
        <v>0</v>
      </c>
      <c r="H591" s="26" t="e">
        <f t="shared" ref="H591:H601" si="202">G591/F591*100</f>
        <v>#DIV/0!</v>
      </c>
      <c r="I591" s="26" t="e">
        <f t="shared" ref="I590:I601" si="203">(G591-E591)/E591*100</f>
        <v>#DIV/0!</v>
      </c>
    </row>
    <row r="592" ht="24.95" customHeight="1" spans="1:11">
      <c r="A592" s="21">
        <v>20805</v>
      </c>
      <c r="B592" s="22" t="s">
        <v>188</v>
      </c>
      <c r="C592" s="23">
        <f t="shared" si="199"/>
        <v>5</v>
      </c>
      <c r="D592" s="23" t="str">
        <f t="shared" si="194"/>
        <v/>
      </c>
      <c r="E592" s="25">
        <f t="shared" ref="E592:G592" si="204">SUM(E593:E600)</f>
        <v>13401</v>
      </c>
      <c r="F592" s="25">
        <f t="shared" si="204"/>
        <v>8240</v>
      </c>
      <c r="G592" s="25">
        <f t="shared" si="204"/>
        <v>8781</v>
      </c>
      <c r="H592" s="20">
        <f t="shared" si="202"/>
        <v>106.565533980583</v>
      </c>
      <c r="I592" s="20">
        <f t="shared" si="203"/>
        <v>-34.4750391761809</v>
      </c>
      <c r="K592" s="4"/>
    </row>
    <row r="593" ht="24.95" customHeight="1" spans="1:11">
      <c r="A593" s="21">
        <v>2080501</v>
      </c>
      <c r="B593" s="21" t="s">
        <v>189</v>
      </c>
      <c r="C593" s="23">
        <f t="shared" si="199"/>
        <v>7</v>
      </c>
      <c r="D593" s="23" t="str">
        <f t="shared" si="194"/>
        <v>20805</v>
      </c>
      <c r="E593" s="25">
        <f>VLOOKUP(A593,'[1]L02'!$A$6:$D$1317,4,0)</f>
        <v>194</v>
      </c>
      <c r="F593" s="25">
        <f>ROUND(SUMIF([3]表三汇总表!$A$10:$A$611,A593,[3]表三汇总表!$D$10:$D$611),0)</f>
        <v>0</v>
      </c>
      <c r="G593" s="25">
        <f>VLOOKUP(A593,'[2]L02'!$A$6:$C$1332,3,0)</f>
        <v>538</v>
      </c>
      <c r="H593" s="26" t="e">
        <f t="shared" si="202"/>
        <v>#DIV/0!</v>
      </c>
      <c r="I593" s="26">
        <f t="shared" si="203"/>
        <v>177.319587628866</v>
      </c>
      <c r="K593" s="4"/>
    </row>
    <row r="594" ht="24.95" customHeight="1" spans="1:11">
      <c r="A594" s="21">
        <v>2080502</v>
      </c>
      <c r="B594" s="21" t="s">
        <v>190</v>
      </c>
      <c r="C594" s="23">
        <f t="shared" si="199"/>
        <v>7</v>
      </c>
      <c r="D594" s="23" t="str">
        <f t="shared" si="194"/>
        <v>20805</v>
      </c>
      <c r="E594" s="25">
        <f>VLOOKUP(A594,'[1]L02'!$A$6:$D$1317,4,0)</f>
        <v>24</v>
      </c>
      <c r="F594" s="25">
        <f>ROUND(SUMIF([3]表三汇总表!$A$10:$A$611,A594,[3]表三汇总表!$D$10:$D$611),0)</f>
        <v>0</v>
      </c>
      <c r="G594" s="25">
        <f>VLOOKUP(A594,'[2]L02'!$A$6:$C$1332,3,0)</f>
        <v>49</v>
      </c>
      <c r="H594" s="26" t="e">
        <f t="shared" si="202"/>
        <v>#DIV/0!</v>
      </c>
      <c r="I594" s="26">
        <f t="shared" si="203"/>
        <v>104.166666666667</v>
      </c>
      <c r="K594" s="4"/>
    </row>
    <row r="595" s="4" customFormat="1" ht="24.95" customHeight="1" spans="1:9">
      <c r="A595" s="21">
        <v>2080503</v>
      </c>
      <c r="B595" s="21" t="s">
        <v>731</v>
      </c>
      <c r="C595" s="23">
        <f t="shared" si="199"/>
        <v>7</v>
      </c>
      <c r="D595" s="23" t="str">
        <f t="shared" ref="D595:D626" si="205">IF(C595=5,"",MID(A595,1,5))</f>
        <v>20805</v>
      </c>
      <c r="E595" s="25">
        <f>VLOOKUP(A595,'[1]L02'!$A$6:$D$1317,4,0)</f>
        <v>0</v>
      </c>
      <c r="F595" s="25">
        <f>ROUND(SUMIF([3]表三汇总表!$A$10:$A$611,A595,[3]表三汇总表!$D$10:$D$611),0)</f>
        <v>0</v>
      </c>
      <c r="G595" s="25">
        <f>VLOOKUP(A595,'[2]L02'!$A$6:$C$1332,3,0)</f>
        <v>0</v>
      </c>
      <c r="H595" s="26" t="e">
        <f t="shared" si="202"/>
        <v>#DIV/0!</v>
      </c>
      <c r="I595" s="26" t="e">
        <f t="shared" si="203"/>
        <v>#DIV/0!</v>
      </c>
    </row>
    <row r="596" ht="24.95" customHeight="1" spans="1:11">
      <c r="A596" s="21">
        <v>2080505</v>
      </c>
      <c r="B596" s="21" t="s">
        <v>191</v>
      </c>
      <c r="C596" s="23">
        <f t="shared" si="199"/>
        <v>7</v>
      </c>
      <c r="D596" s="23" t="str">
        <f t="shared" si="205"/>
        <v>20805</v>
      </c>
      <c r="E596" s="25">
        <f>VLOOKUP(A596,'[1]L02'!$A$6:$D$1317,4,0)</f>
        <v>4304</v>
      </c>
      <c r="F596" s="25">
        <f>ROUND(SUMIF([3]表三汇总表!$A$10:$A$611,A596,[3]表三汇总表!$D$10:$D$611),0)</f>
        <v>0</v>
      </c>
      <c r="G596" s="25">
        <f>VLOOKUP(A596,'[2]L02'!$A$6:$C$1332,3,0)</f>
        <v>3719</v>
      </c>
      <c r="H596" s="26" t="e">
        <f t="shared" si="202"/>
        <v>#DIV/0!</v>
      </c>
      <c r="I596" s="26">
        <f t="shared" si="203"/>
        <v>-13.5920074349442</v>
      </c>
      <c r="K596" s="4"/>
    </row>
    <row r="597" s="4" customFormat="1" ht="24.95" customHeight="1" spans="1:9">
      <c r="A597" s="21">
        <v>2080506</v>
      </c>
      <c r="B597" s="21" t="s">
        <v>192</v>
      </c>
      <c r="C597" s="23">
        <f t="shared" si="199"/>
        <v>7</v>
      </c>
      <c r="D597" s="23" t="str">
        <f t="shared" si="205"/>
        <v>20805</v>
      </c>
      <c r="E597" s="25">
        <f>VLOOKUP(A597,'[1]L02'!$A$6:$D$1317,4,0)</f>
        <v>827</v>
      </c>
      <c r="F597" s="25">
        <f>ROUND(SUMIF([3]表三汇总表!$A$10:$A$611,A597,[3]表三汇总表!$D$10:$D$611),0)</f>
        <v>1800</v>
      </c>
      <c r="G597" s="25">
        <f>VLOOKUP(A597,'[2]L02'!$A$6:$C$1332,3,0)</f>
        <v>915</v>
      </c>
      <c r="H597" s="26">
        <f t="shared" si="202"/>
        <v>50.8333333333333</v>
      </c>
      <c r="I597" s="26">
        <f t="shared" si="203"/>
        <v>10.6408706166868</v>
      </c>
    </row>
    <row r="598" s="4" customFormat="1" ht="24.95" customHeight="1" spans="1:9">
      <c r="A598" s="21">
        <v>2080507</v>
      </c>
      <c r="B598" s="21" t="s">
        <v>193</v>
      </c>
      <c r="C598" s="23">
        <f t="shared" si="199"/>
        <v>7</v>
      </c>
      <c r="D598" s="23" t="str">
        <f t="shared" si="205"/>
        <v>20805</v>
      </c>
      <c r="E598" s="25">
        <f>VLOOKUP(A598,'[1]L02'!$A$6:$D$1317,4,0)</f>
        <v>7696</v>
      </c>
      <c r="F598" s="25">
        <f>ROUND(SUMIF([3]表三汇总表!$A$10:$A$611,A598,[3]表三汇总表!$D$10:$D$611),0)</f>
        <v>6440</v>
      </c>
      <c r="G598" s="25">
        <f>VLOOKUP(A598,'[2]L02'!$A$6:$C$1332,3,0)</f>
        <v>3557</v>
      </c>
      <c r="H598" s="26">
        <f t="shared" si="202"/>
        <v>55.2329192546584</v>
      </c>
      <c r="I598" s="26">
        <f t="shared" si="203"/>
        <v>-53.781185031185</v>
      </c>
    </row>
    <row r="599" s="4" customFormat="1" ht="24.95" customHeight="1" spans="1:9">
      <c r="A599" s="21">
        <v>2080508</v>
      </c>
      <c r="B599" s="21" t="s">
        <v>194</v>
      </c>
      <c r="C599" s="23">
        <f t="shared" si="199"/>
        <v>7</v>
      </c>
      <c r="D599" s="23" t="str">
        <f t="shared" si="205"/>
        <v>20805</v>
      </c>
      <c r="E599" s="25">
        <f>VLOOKUP(A599,'[1]L02'!$A$6:$D$1317,4,0)</f>
        <v>0</v>
      </c>
      <c r="F599" s="25">
        <f>ROUND(SUMIF([3]表三汇总表!$A$10:$A$611,A599,[3]表三汇总表!$D$10:$D$611),0)</f>
        <v>0</v>
      </c>
      <c r="G599" s="25">
        <f>VLOOKUP(A599,'[2]L02'!$A$6:$C$1332,3,0)</f>
        <v>2</v>
      </c>
      <c r="H599" s="26" t="e">
        <f t="shared" si="202"/>
        <v>#DIV/0!</v>
      </c>
      <c r="I599" s="26" t="e">
        <f t="shared" si="203"/>
        <v>#DIV/0!</v>
      </c>
    </row>
    <row r="600" ht="24.95" customHeight="1" spans="1:11">
      <c r="A600" s="21">
        <v>2080599</v>
      </c>
      <c r="B600" s="21" t="s">
        <v>195</v>
      </c>
      <c r="C600" s="23">
        <f t="shared" si="199"/>
        <v>7</v>
      </c>
      <c r="D600" s="23" t="str">
        <f t="shared" si="205"/>
        <v>20805</v>
      </c>
      <c r="E600" s="25">
        <f>VLOOKUP(A600,'[1]L02'!$A$6:$D$1317,4,0)</f>
        <v>356</v>
      </c>
      <c r="F600" s="25">
        <f>ROUND(SUMIF([3]表三汇总表!$A$10:$A$611,A600,[3]表三汇总表!$D$10:$D$611),0)</f>
        <v>0</v>
      </c>
      <c r="G600" s="25">
        <f>VLOOKUP(A600,'[2]L02'!$A$6:$C$1332,3,0)</f>
        <v>1</v>
      </c>
      <c r="H600" s="26" t="e">
        <f t="shared" si="202"/>
        <v>#DIV/0!</v>
      </c>
      <c r="I600" s="26">
        <f t="shared" si="203"/>
        <v>-99.7191011235955</v>
      </c>
      <c r="K600" s="4"/>
    </row>
    <row r="601" s="4" customFormat="1" ht="24.95" customHeight="1" spans="1:9">
      <c r="A601" s="21">
        <v>20806</v>
      </c>
      <c r="B601" s="22" t="s">
        <v>732</v>
      </c>
      <c r="C601" s="23">
        <f t="shared" si="199"/>
        <v>5</v>
      </c>
      <c r="D601" s="23" t="str">
        <f t="shared" si="205"/>
        <v/>
      </c>
      <c r="E601" s="24">
        <f t="shared" ref="E601:G601" si="206">SUM(E602:E604)</f>
        <v>0</v>
      </c>
      <c r="F601" s="24">
        <f t="shared" si="206"/>
        <v>0</v>
      </c>
      <c r="G601" s="24">
        <f t="shared" si="206"/>
        <v>0</v>
      </c>
      <c r="H601" s="20" t="e">
        <f t="shared" si="202"/>
        <v>#DIV/0!</v>
      </c>
      <c r="I601" s="20" t="e">
        <f t="shared" si="203"/>
        <v>#DIV/0!</v>
      </c>
    </row>
    <row r="602" s="4" customFormat="1" ht="24.95" customHeight="1" spans="1:9">
      <c r="A602" s="21">
        <v>2080601</v>
      </c>
      <c r="B602" s="21" t="s">
        <v>733</v>
      </c>
      <c r="C602" s="23">
        <f t="shared" si="199"/>
        <v>7</v>
      </c>
      <c r="D602" s="23" t="str">
        <f t="shared" si="205"/>
        <v>20806</v>
      </c>
      <c r="E602" s="25">
        <f>VLOOKUP(A602,'[1]L02'!$A$6:$D$1317,4,0)</f>
        <v>0</v>
      </c>
      <c r="F602" s="25">
        <f>ROUND(SUMIF([3]表三汇总表!$A$10:$A$611,A602,[3]表三汇总表!$D$10:$D$611),0)</f>
        <v>0</v>
      </c>
      <c r="G602" s="25">
        <f>VLOOKUP(A602,'[2]L02'!$A$6:$C$1332,3,0)</f>
        <v>0</v>
      </c>
      <c r="H602" s="26" t="e">
        <f t="shared" ref="H601:H605" si="207">G602/F602*100</f>
        <v>#DIV/0!</v>
      </c>
      <c r="I602" s="26" t="e">
        <f t="shared" ref="I601:I605" si="208">(G602-E602)/E602*100</f>
        <v>#DIV/0!</v>
      </c>
    </row>
    <row r="603" s="4" customFormat="1" ht="24.95" customHeight="1" spans="1:9">
      <c r="A603" s="21">
        <v>2080602</v>
      </c>
      <c r="B603" s="21" t="s">
        <v>734</v>
      </c>
      <c r="C603" s="23">
        <f t="shared" si="199"/>
        <v>7</v>
      </c>
      <c r="D603" s="23" t="str">
        <f t="shared" si="205"/>
        <v>20806</v>
      </c>
      <c r="E603" s="25">
        <f>VLOOKUP(A603,'[1]L02'!$A$6:$D$1317,4,0)</f>
        <v>0</v>
      </c>
      <c r="F603" s="25">
        <f>ROUND(SUMIF([3]表三汇总表!$A$10:$A$611,A603,[3]表三汇总表!$D$10:$D$611),0)</f>
        <v>0</v>
      </c>
      <c r="G603" s="25">
        <f>VLOOKUP(A603,'[2]L02'!$A$6:$C$1332,3,0)</f>
        <v>0</v>
      </c>
      <c r="H603" s="26" t="e">
        <f t="shared" si="207"/>
        <v>#DIV/0!</v>
      </c>
      <c r="I603" s="26" t="e">
        <f t="shared" si="208"/>
        <v>#DIV/0!</v>
      </c>
    </row>
    <row r="604" ht="24.95" customHeight="1" spans="1:11">
      <c r="A604" s="21">
        <v>2080699</v>
      </c>
      <c r="B604" s="21" t="s">
        <v>735</v>
      </c>
      <c r="C604" s="23">
        <f t="shared" si="199"/>
        <v>7</v>
      </c>
      <c r="D604" s="23" t="str">
        <f t="shared" si="205"/>
        <v>20806</v>
      </c>
      <c r="E604" s="25">
        <f>VLOOKUP(A604,'[1]L02'!$A$6:$D$1317,4,0)</f>
        <v>0</v>
      </c>
      <c r="F604" s="25">
        <f>ROUND(SUMIF([3]表三汇总表!$A$10:$A$611,A604,[3]表三汇总表!$D$10:$D$611),0)</f>
        <v>0</v>
      </c>
      <c r="G604" s="25">
        <f>VLOOKUP(A604,'[2]L02'!$A$6:$C$1332,3,0)</f>
        <v>0</v>
      </c>
      <c r="H604" s="26" t="e">
        <f t="shared" si="207"/>
        <v>#DIV/0!</v>
      </c>
      <c r="I604" s="26" t="e">
        <f t="shared" si="208"/>
        <v>#DIV/0!</v>
      </c>
      <c r="K604" s="4"/>
    </row>
    <row r="605" s="4" customFormat="1" ht="24.95" customHeight="1" spans="1:9">
      <c r="A605" s="21">
        <v>20807</v>
      </c>
      <c r="B605" s="22" t="s">
        <v>196</v>
      </c>
      <c r="C605" s="23">
        <f t="shared" si="199"/>
        <v>5</v>
      </c>
      <c r="D605" s="23" t="str">
        <f t="shared" si="205"/>
        <v/>
      </c>
      <c r="E605" s="25">
        <f t="shared" ref="E605:G605" si="209">SUM(E606:E614)</f>
        <v>4981</v>
      </c>
      <c r="F605" s="25">
        <f t="shared" si="209"/>
        <v>679</v>
      </c>
      <c r="G605" s="25">
        <f t="shared" si="209"/>
        <v>5839</v>
      </c>
      <c r="H605" s="20">
        <f t="shared" si="207"/>
        <v>859.941089837997</v>
      </c>
      <c r="I605" s="20">
        <f t="shared" si="208"/>
        <v>17.2254567355953</v>
      </c>
    </row>
    <row r="606" s="4" customFormat="1" ht="24.95" customHeight="1" spans="1:9">
      <c r="A606" s="21">
        <v>2080701</v>
      </c>
      <c r="B606" s="21" t="s">
        <v>197</v>
      </c>
      <c r="C606" s="23">
        <f t="shared" si="199"/>
        <v>7</v>
      </c>
      <c r="D606" s="23" t="str">
        <f t="shared" si="205"/>
        <v>20807</v>
      </c>
      <c r="E606" s="25">
        <f>VLOOKUP(A606,'[1]L02'!$A$6:$D$1317,4,0)</f>
        <v>667</v>
      </c>
      <c r="F606" s="25">
        <f>ROUND(SUMIF([3]表三汇总表!$A$10:$A$611,A606,[3]表三汇总表!$D$10:$D$611),0)</f>
        <v>0</v>
      </c>
      <c r="G606" s="25">
        <f>VLOOKUP(A606,'[2]L02'!$A$6:$C$1332,3,0)</f>
        <v>1329</v>
      </c>
      <c r="H606" s="26" t="e">
        <f t="shared" ref="H606:H615" si="210">G606/F606*100</f>
        <v>#DIV/0!</v>
      </c>
      <c r="I606" s="26">
        <f t="shared" ref="I605:I615" si="211">(G606-E606)/E606*100</f>
        <v>99.2503748125937</v>
      </c>
    </row>
    <row r="607" spans="1:11">
      <c r="A607" s="21">
        <v>2080702</v>
      </c>
      <c r="B607" s="21" t="s">
        <v>198</v>
      </c>
      <c r="C607" s="23">
        <f t="shared" si="199"/>
        <v>7</v>
      </c>
      <c r="D607" s="23" t="str">
        <f t="shared" si="205"/>
        <v>20807</v>
      </c>
      <c r="E607" s="25">
        <f>VLOOKUP(A607,'[1]L02'!$A$6:$D$1317,4,0)</f>
        <v>174</v>
      </c>
      <c r="F607" s="25">
        <f>ROUND(SUMIF([3]表三汇总表!$A$10:$A$611,A607,[3]表三汇总表!$D$10:$D$611),0)</f>
        <v>0</v>
      </c>
      <c r="G607" s="25">
        <f>VLOOKUP(A607,'[2]L02'!$A$6:$C$1332,3,0)</f>
        <v>183</v>
      </c>
      <c r="H607" s="26" t="e">
        <f t="shared" si="210"/>
        <v>#DIV/0!</v>
      </c>
      <c r="I607" s="26">
        <f t="shared" si="211"/>
        <v>5.17241379310345</v>
      </c>
      <c r="K607" s="4"/>
    </row>
    <row r="608" spans="1:11">
      <c r="A608" s="21">
        <v>2080704</v>
      </c>
      <c r="B608" s="21" t="s">
        <v>199</v>
      </c>
      <c r="C608" s="23">
        <f t="shared" si="199"/>
        <v>7</v>
      </c>
      <c r="D608" s="23" t="str">
        <f t="shared" si="205"/>
        <v>20807</v>
      </c>
      <c r="E608" s="25">
        <f>VLOOKUP(A608,'[1]L02'!$A$6:$D$1317,4,0)</f>
        <v>289</v>
      </c>
      <c r="F608" s="25">
        <f>ROUND(SUMIF([3]表三汇总表!$A$10:$A$611,A608,[3]表三汇总表!$D$10:$D$611),0)</f>
        <v>0</v>
      </c>
      <c r="G608" s="25">
        <f>VLOOKUP(A608,'[2]L02'!$A$6:$C$1332,3,0)</f>
        <v>144</v>
      </c>
      <c r="H608" s="26" t="e">
        <f t="shared" si="210"/>
        <v>#DIV/0!</v>
      </c>
      <c r="I608" s="26">
        <f t="shared" si="211"/>
        <v>-50.1730103806228</v>
      </c>
      <c r="K608" s="4"/>
    </row>
    <row r="609" spans="1:11">
      <c r="A609" s="21">
        <v>2080705</v>
      </c>
      <c r="B609" s="21" t="s">
        <v>200</v>
      </c>
      <c r="C609" s="23">
        <f t="shared" si="199"/>
        <v>7</v>
      </c>
      <c r="D609" s="23" t="str">
        <f t="shared" si="205"/>
        <v>20807</v>
      </c>
      <c r="E609" s="25">
        <f>VLOOKUP(A609,'[1]L02'!$A$6:$D$1317,4,0)</f>
        <v>1249</v>
      </c>
      <c r="F609" s="25">
        <f>ROUND(SUMIF([3]表三汇总表!$A$10:$A$611,A609,[3]表三汇总表!$D$10:$D$611),0)</f>
        <v>0</v>
      </c>
      <c r="G609" s="25">
        <f>VLOOKUP(A609,'[2]L02'!$A$6:$C$1332,3,0)</f>
        <v>54</v>
      </c>
      <c r="H609" s="26" t="e">
        <f t="shared" si="210"/>
        <v>#DIV/0!</v>
      </c>
      <c r="I609" s="26">
        <f t="shared" si="211"/>
        <v>-95.6765412329864</v>
      </c>
      <c r="K609" s="4"/>
    </row>
    <row r="610" spans="1:11">
      <c r="A610" s="21">
        <v>2080709</v>
      </c>
      <c r="B610" s="21" t="s">
        <v>201</v>
      </c>
      <c r="C610" s="23">
        <f t="shared" si="199"/>
        <v>7</v>
      </c>
      <c r="D610" s="23" t="str">
        <f t="shared" si="205"/>
        <v>20807</v>
      </c>
      <c r="E610" s="25">
        <f>VLOOKUP(A610,'[1]L02'!$A$6:$D$1317,4,0)</f>
        <v>0</v>
      </c>
      <c r="F610" s="25">
        <f>ROUND(SUMIF([3]表三汇总表!$A$10:$A$611,A610,[3]表三汇总表!$D$10:$D$611),0)</f>
        <v>0</v>
      </c>
      <c r="G610" s="25">
        <f>VLOOKUP(A610,'[2]L02'!$A$6:$C$1332,3,0)</f>
        <v>5</v>
      </c>
      <c r="H610" s="26" t="e">
        <f t="shared" si="210"/>
        <v>#DIV/0!</v>
      </c>
      <c r="I610" s="26" t="e">
        <f t="shared" si="211"/>
        <v>#DIV/0!</v>
      </c>
      <c r="K610" s="4"/>
    </row>
    <row r="611" spans="1:11">
      <c r="A611" s="21">
        <v>2080711</v>
      </c>
      <c r="B611" s="21" t="s">
        <v>202</v>
      </c>
      <c r="C611" s="23">
        <f t="shared" si="199"/>
        <v>7</v>
      </c>
      <c r="D611" s="23" t="str">
        <f t="shared" si="205"/>
        <v>20807</v>
      </c>
      <c r="E611" s="25">
        <f>VLOOKUP(A611,'[1]L02'!$A$6:$D$1317,4,0)</f>
        <v>216</v>
      </c>
      <c r="F611" s="25">
        <f>ROUND(SUMIF([3]表三汇总表!$A$10:$A$611,A611,[3]表三汇总表!$D$10:$D$611),0)</f>
        <v>0</v>
      </c>
      <c r="G611" s="25">
        <f>VLOOKUP(A611,'[2]L02'!$A$6:$C$1332,3,0)</f>
        <v>257</v>
      </c>
      <c r="H611" s="26" t="e">
        <f t="shared" si="210"/>
        <v>#DIV/0!</v>
      </c>
      <c r="I611" s="26">
        <f t="shared" si="211"/>
        <v>18.9814814814815</v>
      </c>
      <c r="K611" s="4"/>
    </row>
    <row r="612" spans="1:11">
      <c r="A612" s="21">
        <v>2080712</v>
      </c>
      <c r="B612" s="21" t="s">
        <v>736</v>
      </c>
      <c r="C612" s="23">
        <f t="shared" si="199"/>
        <v>7</v>
      </c>
      <c r="D612" s="23" t="str">
        <f t="shared" si="205"/>
        <v>20807</v>
      </c>
      <c r="E612" s="25">
        <f>VLOOKUP(A612,'[1]L02'!$A$6:$D$1317,4,0)</f>
        <v>0</v>
      </c>
      <c r="F612" s="25">
        <f>ROUND(SUMIF([3]表三汇总表!$A$10:$A$611,A612,[3]表三汇总表!$D$10:$D$611),0)</f>
        <v>0</v>
      </c>
      <c r="G612" s="25">
        <f>VLOOKUP(A612,'[2]L02'!$A$6:$C$1332,3,0)</f>
        <v>0</v>
      </c>
      <c r="H612" s="26" t="e">
        <f t="shared" si="210"/>
        <v>#DIV/0!</v>
      </c>
      <c r="I612" s="26" t="e">
        <f t="shared" si="211"/>
        <v>#DIV/0!</v>
      </c>
      <c r="K612" s="4"/>
    </row>
    <row r="613" spans="1:11">
      <c r="A613" s="21">
        <v>2080713</v>
      </c>
      <c r="B613" s="21" t="s">
        <v>203</v>
      </c>
      <c r="C613" s="23">
        <f t="shared" si="199"/>
        <v>7</v>
      </c>
      <c r="D613" s="23" t="str">
        <f t="shared" si="205"/>
        <v>20807</v>
      </c>
      <c r="E613" s="25">
        <f>VLOOKUP(A613,'[1]L02'!$A$6:$D$1317,4,0)</f>
        <v>69</v>
      </c>
      <c r="F613" s="25">
        <f>ROUND(SUMIF([3]表三汇总表!$A$10:$A$611,A613,[3]表三汇总表!$D$10:$D$611),0)</f>
        <v>0</v>
      </c>
      <c r="G613" s="25">
        <f>VLOOKUP(A613,'[2]L02'!$A$6:$C$1332,3,0)</f>
        <v>47</v>
      </c>
      <c r="H613" s="26" t="e">
        <f t="shared" si="210"/>
        <v>#DIV/0!</v>
      </c>
      <c r="I613" s="26">
        <f t="shared" si="211"/>
        <v>-31.8840579710145</v>
      </c>
      <c r="K613" s="4"/>
    </row>
    <row r="614" spans="1:11">
      <c r="A614" s="21">
        <v>2080799</v>
      </c>
      <c r="B614" s="21" t="s">
        <v>204</v>
      </c>
      <c r="C614" s="23">
        <f t="shared" si="199"/>
        <v>7</v>
      </c>
      <c r="D614" s="23" t="str">
        <f t="shared" si="205"/>
        <v>20807</v>
      </c>
      <c r="E614" s="25">
        <f>VLOOKUP(A614,'[1]L02'!$A$6:$D$1317,4,0)</f>
        <v>2317</v>
      </c>
      <c r="F614" s="25">
        <f>ROUND(SUMIF([3]表三汇总表!$A$10:$A$611,A614,[3]表三汇总表!$D$10:$D$611),0)</f>
        <v>679</v>
      </c>
      <c r="G614" s="25">
        <f>VLOOKUP(A614,'[2]L02'!$A$6:$C$1332,3,0)</f>
        <v>3820</v>
      </c>
      <c r="H614" s="26">
        <f t="shared" si="210"/>
        <v>562.59204712813</v>
      </c>
      <c r="I614" s="26">
        <f t="shared" si="211"/>
        <v>64.8683642641347</v>
      </c>
      <c r="K614" s="4"/>
    </row>
    <row r="615" spans="1:11">
      <c r="A615" s="21">
        <v>20808</v>
      </c>
      <c r="B615" s="22" t="s">
        <v>205</v>
      </c>
      <c r="C615" s="23">
        <f t="shared" si="199"/>
        <v>5</v>
      </c>
      <c r="D615" s="23" t="str">
        <f t="shared" si="205"/>
        <v/>
      </c>
      <c r="E615" s="34">
        <f t="shared" ref="E615:G615" si="212">SUM(E616:E623)</f>
        <v>2960</v>
      </c>
      <c r="F615" s="34">
        <f t="shared" si="212"/>
        <v>1301</v>
      </c>
      <c r="G615" s="34">
        <f t="shared" si="212"/>
        <v>2590</v>
      </c>
      <c r="H615" s="20">
        <f t="shared" si="210"/>
        <v>199.077632590315</v>
      </c>
      <c r="I615" s="20">
        <f t="shared" si="211"/>
        <v>-12.5</v>
      </c>
      <c r="K615" s="4"/>
    </row>
    <row r="616" spans="1:11">
      <c r="A616" s="21">
        <v>2080801</v>
      </c>
      <c r="B616" s="21" t="s">
        <v>206</v>
      </c>
      <c r="C616" s="23">
        <f t="shared" si="199"/>
        <v>7</v>
      </c>
      <c r="D616" s="23" t="str">
        <f t="shared" si="205"/>
        <v>20808</v>
      </c>
      <c r="E616" s="25">
        <f>VLOOKUP(A616,'[1]L02'!$A$6:$D$1317,4,0)</f>
        <v>881</v>
      </c>
      <c r="F616" s="25">
        <f>ROUND(SUMIF([3]表三汇总表!$A$10:$A$611,A616,[3]表三汇总表!$D$10:$D$611),0)</f>
        <v>450</v>
      </c>
      <c r="G616" s="25">
        <f>VLOOKUP(A616,'[2]L02'!$A$6:$C$1332,3,0)</f>
        <v>455</v>
      </c>
      <c r="H616" s="26">
        <f t="shared" ref="H616:H624" si="213">G616/F616*100</f>
        <v>101.111111111111</v>
      </c>
      <c r="I616" s="26">
        <f t="shared" ref="I616:I624" si="214">(G616-E616)/E616*100</f>
        <v>-48.3541430192963</v>
      </c>
      <c r="K616" s="4"/>
    </row>
    <row r="617" spans="1:11">
      <c r="A617" s="21">
        <v>2080802</v>
      </c>
      <c r="B617" s="21" t="s">
        <v>207</v>
      </c>
      <c r="C617" s="23">
        <f t="shared" si="199"/>
        <v>7</v>
      </c>
      <c r="D617" s="23" t="str">
        <f t="shared" si="205"/>
        <v>20808</v>
      </c>
      <c r="E617" s="25">
        <f>VLOOKUP(A617,'[1]L02'!$A$6:$D$1317,4,0)</f>
        <v>36</v>
      </c>
      <c r="F617" s="25">
        <f>ROUND(SUMIF([3]表三汇总表!$A$10:$A$611,A617,[3]表三汇总表!$D$10:$D$611),0)</f>
        <v>51</v>
      </c>
      <c r="G617" s="25">
        <f>VLOOKUP(A617,'[2]L02'!$A$6:$C$1332,3,0)</f>
        <v>0</v>
      </c>
      <c r="H617" s="26">
        <f t="shared" si="213"/>
        <v>0</v>
      </c>
      <c r="I617" s="26">
        <f t="shared" si="214"/>
        <v>-100</v>
      </c>
      <c r="K617" s="4"/>
    </row>
    <row r="618" spans="1:11">
      <c r="A618" s="21">
        <v>2080803</v>
      </c>
      <c r="B618" s="21" t="s">
        <v>208</v>
      </c>
      <c r="C618" s="23">
        <f t="shared" si="199"/>
        <v>7</v>
      </c>
      <c r="D618" s="23" t="str">
        <f t="shared" si="205"/>
        <v>20808</v>
      </c>
      <c r="E618" s="25">
        <f>VLOOKUP(A618,'[1]L02'!$A$6:$D$1317,4,0)</f>
        <v>317</v>
      </c>
      <c r="F618" s="25">
        <f>ROUND(SUMIF([3]表三汇总表!$A$10:$A$611,A618,[3]表三汇总表!$D$10:$D$611),0)</f>
        <v>9</v>
      </c>
      <c r="G618" s="25">
        <f>VLOOKUP(A618,'[2]L02'!$A$6:$C$1332,3,0)</f>
        <v>1141</v>
      </c>
      <c r="H618" s="26">
        <f t="shared" si="213"/>
        <v>12677.7777777778</v>
      </c>
      <c r="I618" s="26">
        <f t="shared" si="214"/>
        <v>259.93690851735</v>
      </c>
      <c r="K618" s="4"/>
    </row>
    <row r="619" spans="1:11">
      <c r="A619" s="21">
        <v>2080805</v>
      </c>
      <c r="B619" s="21" t="s">
        <v>209</v>
      </c>
      <c r="C619" s="23">
        <f t="shared" si="199"/>
        <v>7</v>
      </c>
      <c r="D619" s="23" t="str">
        <f t="shared" si="205"/>
        <v>20808</v>
      </c>
      <c r="E619" s="25">
        <f>VLOOKUP(A619,'[1]L02'!$A$6:$D$1317,4,0)</f>
        <v>465</v>
      </c>
      <c r="F619" s="25">
        <f>ROUND(SUMIF([3]表三汇总表!$A$10:$A$611,A619,[3]表三汇总表!$D$10:$D$611),0)</f>
        <v>400</v>
      </c>
      <c r="G619" s="25">
        <f>VLOOKUP(A619,'[2]L02'!$A$6:$C$1332,3,0)</f>
        <v>634</v>
      </c>
      <c r="H619" s="26">
        <f t="shared" si="213"/>
        <v>158.5</v>
      </c>
      <c r="I619" s="26">
        <f t="shared" si="214"/>
        <v>36.3440860215054</v>
      </c>
      <c r="K619" s="4"/>
    </row>
    <row r="620" spans="1:11">
      <c r="A620" s="21">
        <v>2080806</v>
      </c>
      <c r="B620" s="21" t="s">
        <v>210</v>
      </c>
      <c r="C620" s="23">
        <f t="shared" si="199"/>
        <v>7</v>
      </c>
      <c r="D620" s="23" t="str">
        <f t="shared" si="205"/>
        <v>20808</v>
      </c>
      <c r="E620" s="25">
        <f>VLOOKUP(A620,'[1]L02'!$A$6:$D$1317,4,0)</f>
        <v>216</v>
      </c>
      <c r="F620" s="25">
        <f>ROUND(SUMIF([3]表三汇总表!$A$10:$A$611,A620,[3]表三汇总表!$D$10:$D$611),0)</f>
        <v>221</v>
      </c>
      <c r="G620" s="25">
        <f>VLOOKUP(A620,'[2]L02'!$A$6:$C$1332,3,0)</f>
        <v>72</v>
      </c>
      <c r="H620" s="26">
        <f t="shared" si="213"/>
        <v>32.579185520362</v>
      </c>
      <c r="I620" s="26">
        <f t="shared" si="214"/>
        <v>-66.6666666666667</v>
      </c>
      <c r="K620" s="4"/>
    </row>
    <row r="621" spans="1:11">
      <c r="A621" s="21">
        <v>2080807</v>
      </c>
      <c r="B621" s="21" t="s">
        <v>737</v>
      </c>
      <c r="C621" s="23">
        <f t="shared" si="199"/>
        <v>7</v>
      </c>
      <c r="D621" s="23" t="str">
        <f t="shared" si="205"/>
        <v>20808</v>
      </c>
      <c r="E621" s="25">
        <f>VLOOKUP(A621,'[1]L02'!$A$6:$D$1317,4,0)</f>
        <v>0</v>
      </c>
      <c r="F621" s="25">
        <f>ROUND(SUMIF([3]表三汇总表!$A$10:$A$611,A621,[3]表三汇总表!$D$10:$D$611),0)</f>
        <v>0</v>
      </c>
      <c r="G621" s="25">
        <f>VLOOKUP(A621,'[2]L02'!$A$6:$C$1332,3,0)</f>
        <v>0</v>
      </c>
      <c r="H621" s="26" t="e">
        <f t="shared" si="213"/>
        <v>#DIV/0!</v>
      </c>
      <c r="I621" s="26" t="e">
        <f t="shared" si="214"/>
        <v>#DIV/0!</v>
      </c>
      <c r="K621" s="4"/>
    </row>
    <row r="622" spans="1:11">
      <c r="A622" s="21">
        <v>2080808</v>
      </c>
      <c r="B622" s="21" t="s">
        <v>211</v>
      </c>
      <c r="C622" s="23">
        <f t="shared" si="199"/>
        <v>7</v>
      </c>
      <c r="D622" s="23" t="str">
        <f t="shared" si="205"/>
        <v>20808</v>
      </c>
      <c r="E622" s="25">
        <f>VLOOKUP(A622,'[1]L02'!$A$6:$D$1317,4,0)</f>
        <v>136</v>
      </c>
      <c r="F622" s="25">
        <f>ROUND(SUMIF([3]表三汇总表!$A$10:$A$611,A622,[3]表三汇总表!$D$10:$D$611),0)</f>
        <v>0</v>
      </c>
      <c r="G622" s="25">
        <f>VLOOKUP(A622,'[2]L02'!$A$6:$C$1332,3,0)</f>
        <v>97</v>
      </c>
      <c r="H622" s="26" t="e">
        <f t="shared" si="213"/>
        <v>#DIV/0!</v>
      </c>
      <c r="I622" s="26">
        <f t="shared" si="214"/>
        <v>-28.6764705882353</v>
      </c>
      <c r="K622" s="4"/>
    </row>
    <row r="623" spans="1:11">
      <c r="A623" s="21">
        <v>2080899</v>
      </c>
      <c r="B623" s="21" t="s">
        <v>212</v>
      </c>
      <c r="C623" s="23">
        <f t="shared" si="199"/>
        <v>7</v>
      </c>
      <c r="D623" s="23" t="str">
        <f t="shared" si="205"/>
        <v>20808</v>
      </c>
      <c r="E623" s="25">
        <f>VLOOKUP(A623,'[1]L02'!$A$6:$D$1317,4,0)</f>
        <v>909</v>
      </c>
      <c r="F623" s="25">
        <f>ROUND(SUMIF([3]表三汇总表!$A$10:$A$611,A623,[3]表三汇总表!$D$10:$D$611),0)</f>
        <v>170</v>
      </c>
      <c r="G623" s="25">
        <f>VLOOKUP(A623,'[2]L02'!$A$6:$C$1332,3,0)</f>
        <v>191</v>
      </c>
      <c r="H623" s="26">
        <f t="shared" si="213"/>
        <v>112.352941176471</v>
      </c>
      <c r="I623" s="26">
        <f t="shared" si="214"/>
        <v>-78.987898789879</v>
      </c>
      <c r="K623" s="4"/>
    </row>
    <row r="624" spans="1:11">
      <c r="A624" s="21">
        <v>20809</v>
      </c>
      <c r="B624" s="22" t="s">
        <v>213</v>
      </c>
      <c r="C624" s="23">
        <f t="shared" si="199"/>
        <v>5</v>
      </c>
      <c r="D624" s="23" t="str">
        <f t="shared" si="205"/>
        <v/>
      </c>
      <c r="E624" s="34">
        <f t="shared" ref="E624:G624" si="215">SUM(E625:E630)</f>
        <v>139</v>
      </c>
      <c r="F624" s="34">
        <f t="shared" si="215"/>
        <v>181</v>
      </c>
      <c r="G624" s="34">
        <f t="shared" si="215"/>
        <v>186</v>
      </c>
      <c r="H624" s="20">
        <f t="shared" si="213"/>
        <v>102.762430939227</v>
      </c>
      <c r="I624" s="20">
        <f t="shared" si="214"/>
        <v>33.8129496402878</v>
      </c>
      <c r="K624" s="4"/>
    </row>
    <row r="625" spans="1:11">
      <c r="A625" s="21">
        <v>2080901</v>
      </c>
      <c r="B625" s="21" t="s">
        <v>214</v>
      </c>
      <c r="C625" s="23">
        <f t="shared" si="199"/>
        <v>7</v>
      </c>
      <c r="D625" s="23" t="str">
        <f t="shared" si="205"/>
        <v>20809</v>
      </c>
      <c r="E625" s="25">
        <f>VLOOKUP(A625,'[1]L02'!$A$6:$D$1317,4,0)</f>
        <v>132</v>
      </c>
      <c r="F625" s="25">
        <f>ROUND(SUMIF([3]表三汇总表!$A$10:$A$611,A625,[3]表三汇总表!$D$10:$D$611),0)</f>
        <v>168</v>
      </c>
      <c r="G625" s="25">
        <f>VLOOKUP(A625,'[2]L02'!$A$6:$C$1332,3,0)</f>
        <v>182</v>
      </c>
      <c r="H625" s="26">
        <f t="shared" ref="H625:H631" si="216">G625/F625*100</f>
        <v>108.333333333333</v>
      </c>
      <c r="I625" s="26">
        <f t="shared" ref="I625:I631" si="217">(G625-E625)/E625*100</f>
        <v>37.8787878787879</v>
      </c>
      <c r="K625" s="4"/>
    </row>
    <row r="626" spans="1:11">
      <c r="A626" s="21">
        <v>2080902</v>
      </c>
      <c r="B626" s="21" t="s">
        <v>738</v>
      </c>
      <c r="C626" s="23">
        <f t="shared" si="199"/>
        <v>7</v>
      </c>
      <c r="D626" s="23" t="str">
        <f t="shared" si="205"/>
        <v>20809</v>
      </c>
      <c r="E626" s="25">
        <f>VLOOKUP(A626,'[1]L02'!$A$6:$D$1317,4,0)</f>
        <v>0</v>
      </c>
      <c r="F626" s="25">
        <f>ROUND(SUMIF([3]表三汇总表!$A$10:$A$611,A626,[3]表三汇总表!$D$10:$D$611),0)</f>
        <v>0</v>
      </c>
      <c r="G626" s="25">
        <f>VLOOKUP(A626,'[2]L02'!$A$6:$C$1332,3,0)</f>
        <v>0</v>
      </c>
      <c r="H626" s="26" t="e">
        <f t="shared" si="216"/>
        <v>#DIV/0!</v>
      </c>
      <c r="I626" s="26" t="e">
        <f t="shared" si="217"/>
        <v>#DIV/0!</v>
      </c>
      <c r="K626" s="4"/>
    </row>
    <row r="627" spans="1:11">
      <c r="A627" s="21">
        <v>2080903</v>
      </c>
      <c r="B627" s="21" t="s">
        <v>739</v>
      </c>
      <c r="C627" s="23">
        <f t="shared" si="199"/>
        <v>7</v>
      </c>
      <c r="D627" s="23" t="str">
        <f t="shared" ref="D627:D658" si="218">IF(C627=5,"",MID(A627,1,5))</f>
        <v>20809</v>
      </c>
      <c r="E627" s="25">
        <f>VLOOKUP(A627,'[1]L02'!$A$6:$D$1317,4,0)</f>
        <v>0</v>
      </c>
      <c r="F627" s="25">
        <f>ROUND(SUMIF([3]表三汇总表!$A$10:$A$611,A627,[3]表三汇总表!$D$10:$D$611),0)</f>
        <v>0</v>
      </c>
      <c r="G627" s="25">
        <f>VLOOKUP(A627,'[2]L02'!$A$6:$C$1332,3,0)</f>
        <v>0</v>
      </c>
      <c r="H627" s="26" t="e">
        <f t="shared" si="216"/>
        <v>#DIV/0!</v>
      </c>
      <c r="I627" s="26" t="e">
        <f t="shared" si="217"/>
        <v>#DIV/0!</v>
      </c>
      <c r="K627" s="4"/>
    </row>
    <row r="628" spans="1:11">
      <c r="A628" s="21">
        <v>2080904</v>
      </c>
      <c r="B628" s="21" t="s">
        <v>215</v>
      </c>
      <c r="C628" s="23">
        <f t="shared" si="199"/>
        <v>7</v>
      </c>
      <c r="D628" s="23" t="str">
        <f t="shared" si="218"/>
        <v>20809</v>
      </c>
      <c r="E628" s="25">
        <f>VLOOKUP(A628,'[1]L02'!$A$6:$D$1317,4,0)</f>
        <v>4</v>
      </c>
      <c r="F628" s="25">
        <f>ROUND(SUMIF([3]表三汇总表!$A$10:$A$611,A628,[3]表三汇总表!$D$10:$D$611),0)</f>
        <v>8</v>
      </c>
      <c r="G628" s="25">
        <f>VLOOKUP(A628,'[2]L02'!$A$6:$C$1332,3,0)</f>
        <v>4</v>
      </c>
      <c r="H628" s="26">
        <f t="shared" si="216"/>
        <v>50</v>
      </c>
      <c r="I628" s="26">
        <f t="shared" si="217"/>
        <v>0</v>
      </c>
      <c r="K628" s="4"/>
    </row>
    <row r="629" spans="1:11">
      <c r="A629" s="21">
        <v>2080905</v>
      </c>
      <c r="B629" s="21" t="s">
        <v>216</v>
      </c>
      <c r="C629" s="23">
        <f t="shared" si="199"/>
        <v>7</v>
      </c>
      <c r="D629" s="23" t="str">
        <f t="shared" si="218"/>
        <v>20809</v>
      </c>
      <c r="E629" s="25">
        <f>VLOOKUP(A629,'[1]L02'!$A$6:$D$1317,4,0)</f>
        <v>0</v>
      </c>
      <c r="F629" s="25">
        <f>ROUND(SUMIF([3]表三汇总表!$A$10:$A$611,A629,[3]表三汇总表!$D$10:$D$611),0)</f>
        <v>5</v>
      </c>
      <c r="G629" s="25">
        <f>VLOOKUP(A629,'[2]L02'!$A$6:$C$1332,3,0)</f>
        <v>0</v>
      </c>
      <c r="H629" s="26">
        <f t="shared" si="216"/>
        <v>0</v>
      </c>
      <c r="I629" s="26" t="e">
        <f t="shared" si="217"/>
        <v>#DIV/0!</v>
      </c>
      <c r="K629" s="4"/>
    </row>
    <row r="630" spans="1:11">
      <c r="A630" s="21">
        <v>2080999</v>
      </c>
      <c r="B630" s="21" t="s">
        <v>217</v>
      </c>
      <c r="C630" s="23">
        <f t="shared" si="199"/>
        <v>7</v>
      </c>
      <c r="D630" s="23" t="str">
        <f t="shared" si="218"/>
        <v>20809</v>
      </c>
      <c r="E630" s="25">
        <f>VLOOKUP(A630,'[1]L02'!$A$6:$D$1317,4,0)</f>
        <v>3</v>
      </c>
      <c r="F630" s="25">
        <f>ROUND(SUMIF([3]表三汇总表!$A$10:$A$611,A630,[3]表三汇总表!$D$10:$D$611),0)</f>
        <v>0</v>
      </c>
      <c r="G630" s="25">
        <f>VLOOKUP(A630,'[2]L02'!$A$6:$C$1332,3,0)</f>
        <v>0</v>
      </c>
      <c r="H630" s="26" t="e">
        <f t="shared" si="216"/>
        <v>#DIV/0!</v>
      </c>
      <c r="I630" s="26">
        <f t="shared" si="217"/>
        <v>-100</v>
      </c>
      <c r="K630" s="4"/>
    </row>
    <row r="631" spans="1:11">
      <c r="A631" s="21">
        <v>20810</v>
      </c>
      <c r="B631" s="22" t="s">
        <v>218</v>
      </c>
      <c r="C631" s="23">
        <f t="shared" si="199"/>
        <v>5</v>
      </c>
      <c r="D631" s="23" t="str">
        <f t="shared" si="218"/>
        <v/>
      </c>
      <c r="E631" s="34">
        <f t="shared" ref="E631:G631" si="219">SUM(E632:E638)</f>
        <v>1436</v>
      </c>
      <c r="F631" s="34">
        <f t="shared" si="219"/>
        <v>1821</v>
      </c>
      <c r="G631" s="34">
        <f t="shared" si="219"/>
        <v>3668</v>
      </c>
      <c r="H631" s="20">
        <f t="shared" si="216"/>
        <v>201.427786930258</v>
      </c>
      <c r="I631" s="20">
        <f t="shared" si="217"/>
        <v>155.431754874652</v>
      </c>
      <c r="K631" s="4"/>
    </row>
    <row r="632" spans="1:11">
      <c r="A632" s="21">
        <v>2081001</v>
      </c>
      <c r="B632" s="21" t="s">
        <v>219</v>
      </c>
      <c r="C632" s="23">
        <f t="shared" si="199"/>
        <v>7</v>
      </c>
      <c r="D632" s="23" t="str">
        <f t="shared" si="218"/>
        <v>20810</v>
      </c>
      <c r="E632" s="25">
        <f>VLOOKUP(A632,'[1]L02'!$A$6:$D$1317,4,0)</f>
        <v>145</v>
      </c>
      <c r="F632" s="25">
        <f>ROUND(SUMIF([3]表三汇总表!$A$10:$A$611,A632,[3]表三汇总表!$D$10:$D$611),0)</f>
        <v>201</v>
      </c>
      <c r="G632" s="25">
        <f>VLOOKUP(A632,'[2]L02'!$A$6:$C$1332,3,0)</f>
        <v>179</v>
      </c>
      <c r="H632" s="26">
        <f t="shared" ref="H632:H639" si="220">G632/F632*100</f>
        <v>89.0547263681592</v>
      </c>
      <c r="I632" s="26">
        <f t="shared" ref="I632:I639" si="221">(G632-E632)/E632*100</f>
        <v>23.448275862069</v>
      </c>
      <c r="K632" s="4"/>
    </row>
    <row r="633" spans="1:11">
      <c r="A633" s="21">
        <v>2081002</v>
      </c>
      <c r="B633" s="21" t="s">
        <v>220</v>
      </c>
      <c r="C633" s="23">
        <f t="shared" si="199"/>
        <v>7</v>
      </c>
      <c r="D633" s="23" t="str">
        <f t="shared" si="218"/>
        <v>20810</v>
      </c>
      <c r="E633" s="25">
        <f>VLOOKUP(A633,'[1]L02'!$A$6:$D$1317,4,0)</f>
        <v>790</v>
      </c>
      <c r="F633" s="25">
        <f>ROUND(SUMIF([3]表三汇总表!$A$10:$A$611,A633,[3]表三汇总表!$D$10:$D$611),0)</f>
        <v>882</v>
      </c>
      <c r="G633" s="25">
        <f>VLOOKUP(A633,'[2]L02'!$A$6:$C$1332,3,0)</f>
        <v>908</v>
      </c>
      <c r="H633" s="26">
        <f t="shared" si="220"/>
        <v>102.947845804989</v>
      </c>
      <c r="I633" s="26">
        <f t="shared" si="221"/>
        <v>14.9367088607595</v>
      </c>
      <c r="K633" s="4"/>
    </row>
    <row r="634" spans="1:11">
      <c r="A634" s="21">
        <v>2081003</v>
      </c>
      <c r="B634" s="21" t="s">
        <v>740</v>
      </c>
      <c r="C634" s="23">
        <f t="shared" si="199"/>
        <v>7</v>
      </c>
      <c r="D634" s="23" t="str">
        <f t="shared" si="218"/>
        <v>20810</v>
      </c>
      <c r="E634" s="25">
        <f>VLOOKUP(A634,'[1]L02'!$A$6:$D$1317,4,0)</f>
        <v>0</v>
      </c>
      <c r="F634" s="25">
        <f>ROUND(SUMIF([3]表三汇总表!$A$10:$A$611,A634,[3]表三汇总表!$D$10:$D$611),0)</f>
        <v>0</v>
      </c>
      <c r="G634" s="25">
        <f>VLOOKUP(A634,'[2]L02'!$A$6:$C$1332,3,0)</f>
        <v>0</v>
      </c>
      <c r="H634" s="26" t="e">
        <f t="shared" si="220"/>
        <v>#DIV/0!</v>
      </c>
      <c r="I634" s="26" t="e">
        <f t="shared" si="221"/>
        <v>#DIV/0!</v>
      </c>
      <c r="K634" s="4"/>
    </row>
    <row r="635" spans="1:11">
      <c r="A635" s="21">
        <v>2081004</v>
      </c>
      <c r="B635" s="21" t="s">
        <v>221</v>
      </c>
      <c r="C635" s="23">
        <f t="shared" si="199"/>
        <v>7</v>
      </c>
      <c r="D635" s="23" t="str">
        <f t="shared" si="218"/>
        <v>20810</v>
      </c>
      <c r="E635" s="25">
        <f>VLOOKUP(A635,'[1]L02'!$A$6:$D$1317,4,0)</f>
        <v>123</v>
      </c>
      <c r="F635" s="25">
        <f>ROUND(SUMIF([3]表三汇总表!$A$10:$A$611,A635,[3]表三汇总表!$D$10:$D$611),0)</f>
        <v>259</v>
      </c>
      <c r="G635" s="25">
        <f>VLOOKUP(A635,'[2]L02'!$A$6:$C$1332,3,0)</f>
        <v>326</v>
      </c>
      <c r="H635" s="26">
        <f t="shared" si="220"/>
        <v>125.868725868726</v>
      </c>
      <c r="I635" s="26">
        <f t="shared" si="221"/>
        <v>165.040650406504</v>
      </c>
      <c r="K635" s="4"/>
    </row>
    <row r="636" spans="1:11">
      <c r="A636" s="21">
        <v>2081005</v>
      </c>
      <c r="B636" s="21" t="s">
        <v>222</v>
      </c>
      <c r="C636" s="23">
        <f t="shared" si="199"/>
        <v>7</v>
      </c>
      <c r="D636" s="23" t="str">
        <f t="shared" si="218"/>
        <v>20810</v>
      </c>
      <c r="E636" s="25">
        <f>VLOOKUP(A636,'[1]L02'!$A$6:$D$1317,4,0)</f>
        <v>175</v>
      </c>
      <c r="F636" s="25">
        <f>ROUND(SUMIF([3]表三汇总表!$A$10:$A$611,A636,[3]表三汇总表!$D$10:$D$611),0)</f>
        <v>162</v>
      </c>
      <c r="G636" s="25">
        <f>VLOOKUP(A636,'[2]L02'!$A$6:$C$1332,3,0)</f>
        <v>121</v>
      </c>
      <c r="H636" s="26">
        <f t="shared" si="220"/>
        <v>74.6913580246914</v>
      </c>
      <c r="I636" s="26">
        <f t="shared" si="221"/>
        <v>-30.8571428571429</v>
      </c>
      <c r="K636" s="4"/>
    </row>
    <row r="637" spans="1:11">
      <c r="A637" s="21">
        <v>2081006</v>
      </c>
      <c r="B637" s="21" t="s">
        <v>223</v>
      </c>
      <c r="C637" s="23">
        <f t="shared" si="199"/>
        <v>7</v>
      </c>
      <c r="D637" s="23" t="str">
        <f t="shared" si="218"/>
        <v>20810</v>
      </c>
      <c r="E637" s="25">
        <f>VLOOKUP(A637,'[1]L02'!$A$6:$D$1317,4,0)</f>
        <v>153</v>
      </c>
      <c r="F637" s="25">
        <f>ROUND(SUMIF([3]表三汇总表!$A$10:$A$611,A637,[3]表三汇总表!$D$10:$D$611),0)</f>
        <v>130</v>
      </c>
      <c r="G637" s="25">
        <f>VLOOKUP(A637,'[2]L02'!$A$6:$C$1332,3,0)</f>
        <v>1889</v>
      </c>
      <c r="H637" s="26">
        <f t="shared" si="220"/>
        <v>1453.07692307692</v>
      </c>
      <c r="I637" s="26">
        <f t="shared" si="221"/>
        <v>1134.64052287582</v>
      </c>
      <c r="K637" s="4"/>
    </row>
    <row r="638" spans="1:11">
      <c r="A638" s="21">
        <v>2081099</v>
      </c>
      <c r="B638" s="21" t="s">
        <v>224</v>
      </c>
      <c r="C638" s="23">
        <f t="shared" si="199"/>
        <v>7</v>
      </c>
      <c r="D638" s="23" t="str">
        <f t="shared" si="218"/>
        <v>20810</v>
      </c>
      <c r="E638" s="25">
        <f>VLOOKUP(A638,'[1]L02'!$A$6:$D$1317,4,0)</f>
        <v>50</v>
      </c>
      <c r="F638" s="25">
        <f>ROUND(SUMIF([3]表三汇总表!$A$10:$A$611,A638,[3]表三汇总表!$D$10:$D$611),0)</f>
        <v>187</v>
      </c>
      <c r="G638" s="25">
        <f>VLOOKUP(A638,'[2]L02'!$A$6:$C$1332,3,0)</f>
        <v>245</v>
      </c>
      <c r="H638" s="26">
        <f t="shared" si="220"/>
        <v>131.016042780749</v>
      </c>
      <c r="I638" s="26">
        <f t="shared" si="221"/>
        <v>390</v>
      </c>
      <c r="K638" s="4"/>
    </row>
    <row r="639" spans="1:11">
      <c r="A639" s="21">
        <v>20811</v>
      </c>
      <c r="B639" s="22" t="s">
        <v>225</v>
      </c>
      <c r="C639" s="23">
        <f t="shared" si="199"/>
        <v>5</v>
      </c>
      <c r="D639" s="23" t="str">
        <f t="shared" si="218"/>
        <v/>
      </c>
      <c r="E639" s="34">
        <f t="shared" ref="E639:G639" si="222">SUM(E640:E647)</f>
        <v>1070</v>
      </c>
      <c r="F639" s="34">
        <f t="shared" si="222"/>
        <v>920</v>
      </c>
      <c r="G639" s="34">
        <f t="shared" si="222"/>
        <v>1396</v>
      </c>
      <c r="H639" s="20">
        <f t="shared" si="220"/>
        <v>151.739130434783</v>
      </c>
      <c r="I639" s="20">
        <f t="shared" si="221"/>
        <v>30.4672897196262</v>
      </c>
      <c r="K639" s="4"/>
    </row>
    <row r="640" spans="1:11">
      <c r="A640" s="21">
        <v>2081101</v>
      </c>
      <c r="B640" s="21" t="s">
        <v>12</v>
      </c>
      <c r="C640" s="23">
        <f t="shared" si="199"/>
        <v>7</v>
      </c>
      <c r="D640" s="23" t="str">
        <f t="shared" si="218"/>
        <v>20811</v>
      </c>
      <c r="E640" s="25">
        <f>VLOOKUP(A640,'[1]L02'!$A$6:$D$1317,4,0)</f>
        <v>0</v>
      </c>
      <c r="F640" s="25">
        <f>ROUND(SUMIF([3]表三汇总表!$A$10:$A$611,A640,[3]表三汇总表!$D$10:$D$611),0)</f>
        <v>0</v>
      </c>
      <c r="G640" s="25">
        <f>VLOOKUP(A640,'[2]L02'!$A$6:$C$1332,3,0)</f>
        <v>76</v>
      </c>
      <c r="H640" s="26" t="e">
        <f t="shared" ref="H640:H648" si="223">G640/F640*100</f>
        <v>#DIV/0!</v>
      </c>
      <c r="I640" s="26" t="e">
        <f t="shared" ref="I640:I648" si="224">(G640-E640)/E640*100</f>
        <v>#DIV/0!</v>
      </c>
      <c r="K640" s="4"/>
    </row>
    <row r="641" spans="1:11">
      <c r="A641" s="21">
        <v>2081102</v>
      </c>
      <c r="B641" s="21" t="s">
        <v>13</v>
      </c>
      <c r="C641" s="23">
        <f t="shared" si="199"/>
        <v>7</v>
      </c>
      <c r="D641" s="23" t="str">
        <f t="shared" si="218"/>
        <v>20811</v>
      </c>
      <c r="E641" s="25">
        <f>VLOOKUP(A641,'[1]L02'!$A$6:$D$1317,4,0)</f>
        <v>208</v>
      </c>
      <c r="F641" s="25">
        <f>ROUND(SUMIF([3]表三汇总表!$A$10:$A$611,A641,[3]表三汇总表!$D$10:$D$611),0)</f>
        <v>470</v>
      </c>
      <c r="G641" s="25">
        <f>VLOOKUP(A641,'[2]L02'!$A$6:$C$1332,3,0)</f>
        <v>139</v>
      </c>
      <c r="H641" s="26">
        <f t="shared" si="223"/>
        <v>29.5744680851064</v>
      </c>
      <c r="I641" s="26">
        <f t="shared" si="224"/>
        <v>-33.1730769230769</v>
      </c>
      <c r="K641" s="4"/>
    </row>
    <row r="642" spans="1:11">
      <c r="A642" s="21">
        <v>2081103</v>
      </c>
      <c r="B642" s="21" t="s">
        <v>64</v>
      </c>
      <c r="C642" s="23">
        <f t="shared" si="199"/>
        <v>7</v>
      </c>
      <c r="D642" s="23" t="str">
        <f t="shared" si="218"/>
        <v>20811</v>
      </c>
      <c r="E642" s="25">
        <f>VLOOKUP(A642,'[1]L02'!$A$6:$D$1317,4,0)</f>
        <v>0</v>
      </c>
      <c r="F642" s="25">
        <f>ROUND(SUMIF([3]表三汇总表!$A$10:$A$611,A642,[3]表三汇总表!$D$10:$D$611),0)</f>
        <v>0</v>
      </c>
      <c r="G642" s="25">
        <f>VLOOKUP(A642,'[2]L02'!$A$6:$C$1332,3,0)</f>
        <v>0</v>
      </c>
      <c r="H642" s="26" t="e">
        <f t="shared" si="223"/>
        <v>#DIV/0!</v>
      </c>
      <c r="I642" s="26" t="e">
        <f t="shared" si="224"/>
        <v>#DIV/0!</v>
      </c>
      <c r="K642" s="4"/>
    </row>
    <row r="643" spans="1:11">
      <c r="A643" s="21">
        <v>2081104</v>
      </c>
      <c r="B643" s="21" t="s">
        <v>226</v>
      </c>
      <c r="C643" s="23">
        <f t="shared" si="199"/>
        <v>7</v>
      </c>
      <c r="D643" s="23" t="str">
        <f t="shared" si="218"/>
        <v>20811</v>
      </c>
      <c r="E643" s="25">
        <f>VLOOKUP(A643,'[1]L02'!$A$6:$D$1317,4,0)</f>
        <v>149</v>
      </c>
      <c r="F643" s="25">
        <f>ROUND(SUMIF([3]表三汇总表!$A$10:$A$611,A643,[3]表三汇总表!$D$10:$D$611),0)</f>
        <v>0</v>
      </c>
      <c r="G643" s="25">
        <f>VLOOKUP(A643,'[2]L02'!$A$6:$C$1332,3,0)</f>
        <v>125</v>
      </c>
      <c r="H643" s="26" t="e">
        <f t="shared" si="223"/>
        <v>#DIV/0!</v>
      </c>
      <c r="I643" s="26">
        <f t="shared" si="224"/>
        <v>-16.1073825503356</v>
      </c>
      <c r="K643" s="4"/>
    </row>
    <row r="644" spans="1:11">
      <c r="A644" s="21">
        <v>2081105</v>
      </c>
      <c r="B644" s="21" t="s">
        <v>227</v>
      </c>
      <c r="C644" s="23">
        <f t="shared" si="199"/>
        <v>7</v>
      </c>
      <c r="D644" s="23" t="str">
        <f t="shared" si="218"/>
        <v>20811</v>
      </c>
      <c r="E644" s="25">
        <f>VLOOKUP(A644,'[1]L02'!$A$6:$D$1317,4,0)</f>
        <v>4</v>
      </c>
      <c r="F644" s="25">
        <f>ROUND(SUMIF([3]表三汇总表!$A$10:$A$611,A644,[3]表三汇总表!$D$10:$D$611),0)</f>
        <v>0</v>
      </c>
      <c r="G644" s="25">
        <f>VLOOKUP(A644,'[2]L02'!$A$6:$C$1332,3,0)</f>
        <v>1</v>
      </c>
      <c r="H644" s="26" t="e">
        <f t="shared" si="223"/>
        <v>#DIV/0!</v>
      </c>
      <c r="I644" s="26">
        <f t="shared" si="224"/>
        <v>-75</v>
      </c>
      <c r="K644" s="4"/>
    </row>
    <row r="645" spans="1:11">
      <c r="A645" s="21">
        <v>2081106</v>
      </c>
      <c r="B645" s="21" t="s">
        <v>741</v>
      </c>
      <c r="C645" s="23">
        <f t="shared" si="199"/>
        <v>7</v>
      </c>
      <c r="D645" s="23" t="str">
        <f t="shared" si="218"/>
        <v>20811</v>
      </c>
      <c r="E645" s="25">
        <f>VLOOKUP(A645,'[1]L02'!$A$6:$D$1317,4,0)</f>
        <v>0</v>
      </c>
      <c r="F645" s="25">
        <f>ROUND(SUMIF([3]表三汇总表!$A$10:$A$611,A645,[3]表三汇总表!$D$10:$D$611),0)</f>
        <v>0</v>
      </c>
      <c r="G645" s="25">
        <f>VLOOKUP(A645,'[2]L02'!$A$6:$C$1332,3,0)</f>
        <v>0</v>
      </c>
      <c r="H645" s="26" t="e">
        <f t="shared" si="223"/>
        <v>#DIV/0!</v>
      </c>
      <c r="I645" s="26" t="e">
        <f t="shared" si="224"/>
        <v>#DIV/0!</v>
      </c>
      <c r="K645" s="4"/>
    </row>
    <row r="646" spans="1:11">
      <c r="A646" s="21">
        <v>2081107</v>
      </c>
      <c r="B646" s="21" t="s">
        <v>228</v>
      </c>
      <c r="C646" s="23">
        <f t="shared" si="199"/>
        <v>7</v>
      </c>
      <c r="D646" s="23" t="str">
        <f t="shared" si="218"/>
        <v>20811</v>
      </c>
      <c r="E646" s="25">
        <f>VLOOKUP(A646,'[1]L02'!$A$6:$D$1317,4,0)</f>
        <v>656</v>
      </c>
      <c r="F646" s="25">
        <f>ROUND(SUMIF([3]表三汇总表!$A$10:$A$611,A646,[3]表三汇总表!$D$10:$D$611),0)</f>
        <v>450</v>
      </c>
      <c r="G646" s="25">
        <f>VLOOKUP(A646,'[2]L02'!$A$6:$C$1332,3,0)</f>
        <v>985</v>
      </c>
      <c r="H646" s="26">
        <f t="shared" si="223"/>
        <v>218.888888888889</v>
      </c>
      <c r="I646" s="26">
        <f t="shared" si="224"/>
        <v>50.1524390243902</v>
      </c>
      <c r="K646" s="4"/>
    </row>
    <row r="647" spans="1:11">
      <c r="A647" s="21">
        <v>2081199</v>
      </c>
      <c r="B647" s="21" t="s">
        <v>229</v>
      </c>
      <c r="C647" s="23">
        <f t="shared" si="199"/>
        <v>7</v>
      </c>
      <c r="D647" s="23" t="str">
        <f t="shared" si="218"/>
        <v>20811</v>
      </c>
      <c r="E647" s="25">
        <f>VLOOKUP(A647,'[1]L02'!$A$6:$D$1317,4,0)</f>
        <v>53</v>
      </c>
      <c r="F647" s="25">
        <f>ROUND(SUMIF([3]表三汇总表!$A$10:$A$611,A647,[3]表三汇总表!$D$10:$D$611),0)</f>
        <v>0</v>
      </c>
      <c r="G647" s="25">
        <f>VLOOKUP(A647,'[2]L02'!$A$6:$C$1332,3,0)</f>
        <v>70</v>
      </c>
      <c r="H647" s="26" t="e">
        <f t="shared" si="223"/>
        <v>#DIV/0!</v>
      </c>
      <c r="I647" s="26">
        <f t="shared" si="224"/>
        <v>32.0754716981132</v>
      </c>
      <c r="K647" s="4"/>
    </row>
    <row r="648" spans="1:11">
      <c r="A648" s="21">
        <v>20816</v>
      </c>
      <c r="B648" s="22" t="s">
        <v>230</v>
      </c>
      <c r="C648" s="23">
        <f t="shared" ref="C648:C711" si="225">LEN(A648)</f>
        <v>5</v>
      </c>
      <c r="D648" s="23" t="str">
        <f t="shared" si="218"/>
        <v/>
      </c>
      <c r="E648" s="34">
        <f t="shared" ref="E648:G648" si="226">SUM(E649:E653)</f>
        <v>3174</v>
      </c>
      <c r="F648" s="34">
        <f t="shared" si="226"/>
        <v>316</v>
      </c>
      <c r="G648" s="34">
        <f t="shared" si="226"/>
        <v>854</v>
      </c>
      <c r="H648" s="20">
        <f t="shared" si="223"/>
        <v>270.253164556962</v>
      </c>
      <c r="I648" s="20">
        <f t="shared" si="224"/>
        <v>-73.0938878386894</v>
      </c>
      <c r="K648" s="4"/>
    </row>
    <row r="649" spans="1:11">
      <c r="A649" s="21">
        <v>2081601</v>
      </c>
      <c r="B649" s="21" t="s">
        <v>12</v>
      </c>
      <c r="C649" s="23">
        <f t="shared" si="225"/>
        <v>7</v>
      </c>
      <c r="D649" s="23" t="str">
        <f t="shared" si="218"/>
        <v>20816</v>
      </c>
      <c r="E649" s="25">
        <f>VLOOKUP(A649,'[1]L02'!$A$6:$D$1317,4,0)</f>
        <v>0</v>
      </c>
      <c r="F649" s="25">
        <f>ROUND(SUMIF([3]表三汇总表!$A$10:$A$611,A649,[3]表三汇总表!$D$10:$D$611),0)</f>
        <v>0</v>
      </c>
      <c r="G649" s="25">
        <f>VLOOKUP(A649,'[2]L02'!$A$6:$C$1332,3,0)</f>
        <v>11</v>
      </c>
      <c r="H649" s="26" t="e">
        <f t="shared" ref="H649:H654" si="227">G649/F649*100</f>
        <v>#DIV/0!</v>
      </c>
      <c r="I649" s="26" t="e">
        <f t="shared" ref="I649:I654" si="228">(G649-E649)/E649*100</f>
        <v>#DIV/0!</v>
      </c>
      <c r="K649" s="4"/>
    </row>
    <row r="650" spans="1:11">
      <c r="A650" s="21">
        <v>2081602</v>
      </c>
      <c r="B650" s="21" t="s">
        <v>13</v>
      </c>
      <c r="C650" s="23">
        <f t="shared" si="225"/>
        <v>7</v>
      </c>
      <c r="D650" s="23" t="str">
        <f t="shared" si="218"/>
        <v>20816</v>
      </c>
      <c r="E650" s="25">
        <f>VLOOKUP(A650,'[1]L02'!$A$6:$D$1317,4,0)</f>
        <v>809</v>
      </c>
      <c r="F650" s="25">
        <f>ROUND(SUMIF([3]表三汇总表!$A$10:$A$611,A650,[3]表三汇总表!$D$10:$D$611),0)</f>
        <v>316</v>
      </c>
      <c r="G650" s="25">
        <f>VLOOKUP(A650,'[2]L02'!$A$6:$C$1332,3,0)</f>
        <v>71</v>
      </c>
      <c r="H650" s="26">
        <f t="shared" si="227"/>
        <v>22.4683544303797</v>
      </c>
      <c r="I650" s="26">
        <f t="shared" si="228"/>
        <v>-91.2237330037083</v>
      </c>
      <c r="K650" s="4"/>
    </row>
    <row r="651" spans="1:11">
      <c r="A651" s="21">
        <v>2081603</v>
      </c>
      <c r="B651" s="21" t="s">
        <v>64</v>
      </c>
      <c r="C651" s="23">
        <f t="shared" si="225"/>
        <v>7</v>
      </c>
      <c r="D651" s="23" t="str">
        <f t="shared" si="218"/>
        <v>20816</v>
      </c>
      <c r="E651" s="25">
        <f>VLOOKUP(A651,'[1]L02'!$A$6:$D$1317,4,0)</f>
        <v>0</v>
      </c>
      <c r="F651" s="25">
        <f>ROUND(SUMIF([3]表三汇总表!$A$10:$A$611,A651,[3]表三汇总表!$D$10:$D$611),0)</f>
        <v>0</v>
      </c>
      <c r="G651" s="25">
        <f>VLOOKUP(A651,'[2]L02'!$A$6:$C$1332,3,0)</f>
        <v>0</v>
      </c>
      <c r="H651" s="26" t="e">
        <f t="shared" si="227"/>
        <v>#DIV/0!</v>
      </c>
      <c r="I651" s="26" t="e">
        <f t="shared" si="228"/>
        <v>#DIV/0!</v>
      </c>
      <c r="K651" s="4"/>
    </row>
    <row r="652" spans="1:11">
      <c r="A652" s="21">
        <v>2081650</v>
      </c>
      <c r="B652" s="21" t="s">
        <v>33</v>
      </c>
      <c r="C652" s="23">
        <f t="shared" si="225"/>
        <v>7</v>
      </c>
      <c r="D652" s="23" t="str">
        <f t="shared" si="218"/>
        <v>20816</v>
      </c>
      <c r="E652" s="25">
        <f>VLOOKUP(A652,'[1]L02'!$A$6:$D$1317,4,0)</f>
        <v>0</v>
      </c>
      <c r="F652" s="25">
        <f>ROUND(SUMIF([3]表三汇总表!$A$10:$A$611,A652,[3]表三汇总表!$D$10:$D$611),0)</f>
        <v>0</v>
      </c>
      <c r="G652" s="25">
        <f>VLOOKUP(A652,'[2]L02'!$A$6:$C$1332,3,0)</f>
        <v>0</v>
      </c>
      <c r="H652" s="26" t="e">
        <f t="shared" si="227"/>
        <v>#DIV/0!</v>
      </c>
      <c r="I652" s="26" t="e">
        <f t="shared" si="228"/>
        <v>#DIV/0!</v>
      </c>
      <c r="K652" s="4"/>
    </row>
    <row r="653" spans="1:11">
      <c r="A653" s="21">
        <v>2081699</v>
      </c>
      <c r="B653" s="21" t="s">
        <v>231</v>
      </c>
      <c r="C653" s="23">
        <f t="shared" si="225"/>
        <v>7</v>
      </c>
      <c r="D653" s="23" t="str">
        <f t="shared" si="218"/>
        <v>20816</v>
      </c>
      <c r="E653" s="25">
        <f>VLOOKUP(A653,'[1]L02'!$A$6:$D$1317,4,0)</f>
        <v>2365</v>
      </c>
      <c r="F653" s="25">
        <f>ROUND(SUMIF([3]表三汇总表!$A$10:$A$611,A653,[3]表三汇总表!$D$10:$D$611),0)</f>
        <v>0</v>
      </c>
      <c r="G653" s="25">
        <f>VLOOKUP(A653,'[2]L02'!$A$6:$C$1332,3,0)</f>
        <v>772</v>
      </c>
      <c r="H653" s="26" t="e">
        <f t="shared" si="227"/>
        <v>#DIV/0!</v>
      </c>
      <c r="I653" s="26">
        <f t="shared" si="228"/>
        <v>-67.3572938689218</v>
      </c>
      <c r="K653" s="4"/>
    </row>
    <row r="654" spans="1:11">
      <c r="A654" s="21">
        <v>20819</v>
      </c>
      <c r="B654" s="22" t="s">
        <v>232</v>
      </c>
      <c r="C654" s="23">
        <f t="shared" si="225"/>
        <v>5</v>
      </c>
      <c r="D654" s="23" t="str">
        <f t="shared" si="218"/>
        <v/>
      </c>
      <c r="E654" s="34">
        <f t="shared" ref="E654:G654" si="229">SUM(E655:E656)</f>
        <v>5230</v>
      </c>
      <c r="F654" s="34">
        <f t="shared" si="229"/>
        <v>1987</v>
      </c>
      <c r="G654" s="34">
        <f t="shared" si="229"/>
        <v>5639</v>
      </c>
      <c r="H654" s="20">
        <f t="shared" si="227"/>
        <v>283.79466532461</v>
      </c>
      <c r="I654" s="20">
        <f t="shared" si="228"/>
        <v>7.82026768642447</v>
      </c>
      <c r="K654" s="4"/>
    </row>
    <row r="655" spans="1:11">
      <c r="A655" s="21">
        <v>2081901</v>
      </c>
      <c r="B655" s="21" t="s">
        <v>233</v>
      </c>
      <c r="C655" s="23">
        <f t="shared" si="225"/>
        <v>7</v>
      </c>
      <c r="D655" s="23" t="str">
        <f t="shared" si="218"/>
        <v>20819</v>
      </c>
      <c r="E655" s="25">
        <f>VLOOKUP(A655,'[1]L02'!$A$6:$D$1317,4,0)</f>
        <v>470</v>
      </c>
      <c r="F655" s="25">
        <f>ROUND(SUMIF([3]表三汇总表!$A$10:$A$611,A655,[3]表三汇总表!$D$10:$D$611),0)</f>
        <v>251</v>
      </c>
      <c r="G655" s="25">
        <f>VLOOKUP(A655,'[2]L02'!$A$6:$C$1332,3,0)</f>
        <v>406</v>
      </c>
      <c r="H655" s="26">
        <f t="shared" ref="H655:H660" si="230">G655/F655*100</f>
        <v>161.752988047809</v>
      </c>
      <c r="I655" s="26">
        <f t="shared" ref="I655:I660" si="231">(G655-E655)/E655*100</f>
        <v>-13.6170212765957</v>
      </c>
      <c r="K655" s="4"/>
    </row>
    <row r="656" spans="1:11">
      <c r="A656" s="21">
        <v>2081902</v>
      </c>
      <c r="B656" s="21" t="s">
        <v>234</v>
      </c>
      <c r="C656" s="23">
        <f t="shared" si="225"/>
        <v>7</v>
      </c>
      <c r="D656" s="23" t="str">
        <f t="shared" si="218"/>
        <v>20819</v>
      </c>
      <c r="E656" s="25">
        <f>VLOOKUP(A656,'[1]L02'!$A$6:$D$1317,4,0)</f>
        <v>4760</v>
      </c>
      <c r="F656" s="25">
        <f>ROUND(SUMIF([3]表三汇总表!$A$10:$A$611,A656,[3]表三汇总表!$D$10:$D$611),0)</f>
        <v>1736</v>
      </c>
      <c r="G656" s="25">
        <f>VLOOKUP(A656,'[2]L02'!$A$6:$C$1332,3,0)</f>
        <v>5233</v>
      </c>
      <c r="H656" s="26">
        <f t="shared" si="230"/>
        <v>301.440092165899</v>
      </c>
      <c r="I656" s="26">
        <f t="shared" si="231"/>
        <v>9.93697478991597</v>
      </c>
      <c r="K656" s="4"/>
    </row>
    <row r="657" spans="1:11">
      <c r="A657" s="21">
        <v>20820</v>
      </c>
      <c r="B657" s="22" t="s">
        <v>235</v>
      </c>
      <c r="C657" s="23">
        <f t="shared" si="225"/>
        <v>5</v>
      </c>
      <c r="D657" s="23" t="str">
        <f t="shared" si="218"/>
        <v/>
      </c>
      <c r="E657" s="34">
        <f t="shared" ref="E657:G657" si="232">SUM(E658:E659)</f>
        <v>122</v>
      </c>
      <c r="F657" s="34">
        <f t="shared" si="232"/>
        <v>101</v>
      </c>
      <c r="G657" s="34">
        <f t="shared" si="232"/>
        <v>90</v>
      </c>
      <c r="H657" s="20">
        <f t="shared" si="230"/>
        <v>89.1089108910891</v>
      </c>
      <c r="I657" s="20">
        <f t="shared" si="231"/>
        <v>-26.2295081967213</v>
      </c>
      <c r="K657" s="4"/>
    </row>
    <row r="658" spans="1:11">
      <c r="A658" s="21">
        <v>2082001</v>
      </c>
      <c r="B658" s="21" t="s">
        <v>236</v>
      </c>
      <c r="C658" s="23">
        <f t="shared" si="225"/>
        <v>7</v>
      </c>
      <c r="D658" s="23" t="str">
        <f t="shared" si="218"/>
        <v>20820</v>
      </c>
      <c r="E658" s="25">
        <f>VLOOKUP(A658,'[1]L02'!$A$6:$D$1317,4,0)</f>
        <v>122</v>
      </c>
      <c r="F658" s="25">
        <f>ROUND(SUMIF([3]表三汇总表!$A$10:$A$611,A658,[3]表三汇总表!$D$10:$D$611),0)</f>
        <v>101</v>
      </c>
      <c r="G658" s="25">
        <f>VLOOKUP(A658,'[2]L02'!$A$6:$C$1332,3,0)</f>
        <v>90</v>
      </c>
      <c r="H658" s="26">
        <f t="shared" si="230"/>
        <v>89.1089108910891</v>
      </c>
      <c r="I658" s="26">
        <f t="shared" si="231"/>
        <v>-26.2295081967213</v>
      </c>
      <c r="K658" s="4"/>
    </row>
    <row r="659" spans="1:11">
      <c r="A659" s="21">
        <v>2082002</v>
      </c>
      <c r="B659" s="21" t="s">
        <v>742</v>
      </c>
      <c r="C659" s="23">
        <f t="shared" si="225"/>
        <v>7</v>
      </c>
      <c r="D659" s="23" t="str">
        <f t="shared" ref="D659:D690" si="233">IF(C659=5,"",MID(A659,1,5))</f>
        <v>20820</v>
      </c>
      <c r="E659" s="25">
        <f>VLOOKUP(A659,'[1]L02'!$A$6:$D$1317,4,0)</f>
        <v>0</v>
      </c>
      <c r="F659" s="25">
        <f>ROUND(SUMIF([3]表三汇总表!$A$10:$A$611,A659,[3]表三汇总表!$D$10:$D$611),0)</f>
        <v>0</v>
      </c>
      <c r="G659" s="25">
        <f>VLOOKUP(A659,'[2]L02'!$A$6:$C$1332,3,0)</f>
        <v>0</v>
      </c>
      <c r="H659" s="26" t="e">
        <f t="shared" si="230"/>
        <v>#DIV/0!</v>
      </c>
      <c r="I659" s="26" t="e">
        <f t="shared" si="231"/>
        <v>#DIV/0!</v>
      </c>
      <c r="K659" s="4"/>
    </row>
    <row r="660" spans="1:11">
      <c r="A660" s="21">
        <v>20821</v>
      </c>
      <c r="B660" s="22" t="s">
        <v>237</v>
      </c>
      <c r="C660" s="23">
        <f t="shared" si="225"/>
        <v>5</v>
      </c>
      <c r="D660" s="23" t="str">
        <f t="shared" si="233"/>
        <v/>
      </c>
      <c r="E660" s="34">
        <f t="shared" ref="E660:G660" si="234">SUM(E661:E662)</f>
        <v>1017</v>
      </c>
      <c r="F660" s="34">
        <f t="shared" si="234"/>
        <v>1055</v>
      </c>
      <c r="G660" s="34">
        <f t="shared" si="234"/>
        <v>1823</v>
      </c>
      <c r="H660" s="20">
        <f t="shared" si="230"/>
        <v>172.796208530806</v>
      </c>
      <c r="I660" s="20">
        <f t="shared" si="231"/>
        <v>79.2527040314651</v>
      </c>
      <c r="K660" s="4"/>
    </row>
    <row r="661" spans="1:11">
      <c r="A661" s="21">
        <v>2082101</v>
      </c>
      <c r="B661" s="21" t="s">
        <v>238</v>
      </c>
      <c r="C661" s="23">
        <f t="shared" si="225"/>
        <v>7</v>
      </c>
      <c r="D661" s="23" t="str">
        <f t="shared" si="233"/>
        <v>20821</v>
      </c>
      <c r="E661" s="25">
        <f>VLOOKUP(A661,'[1]L02'!$A$6:$D$1317,4,0)</f>
        <v>197</v>
      </c>
      <c r="F661" s="25">
        <f>ROUND(SUMIF([3]表三汇总表!$A$10:$A$611,A661,[3]表三汇总表!$D$10:$D$611),0)</f>
        <v>101</v>
      </c>
      <c r="G661" s="25">
        <f>VLOOKUP(A661,'[2]L02'!$A$6:$C$1332,3,0)</f>
        <v>178</v>
      </c>
      <c r="H661" s="26">
        <f t="shared" ref="H661:H666" si="235">G661/F661*100</f>
        <v>176.237623762376</v>
      </c>
      <c r="I661" s="26">
        <f t="shared" ref="I661:I666" si="236">(G661-E661)/E661*100</f>
        <v>-9.64467005076142</v>
      </c>
      <c r="K661" s="4"/>
    </row>
    <row r="662" spans="1:11">
      <c r="A662" s="21">
        <v>2082102</v>
      </c>
      <c r="B662" s="21" t="s">
        <v>239</v>
      </c>
      <c r="C662" s="23">
        <f t="shared" si="225"/>
        <v>7</v>
      </c>
      <c r="D662" s="23" t="str">
        <f t="shared" si="233"/>
        <v>20821</v>
      </c>
      <c r="E662" s="25">
        <f>VLOOKUP(A662,'[1]L02'!$A$6:$D$1317,4,0)</f>
        <v>820</v>
      </c>
      <c r="F662" s="25">
        <f>ROUND(SUMIF([3]表三汇总表!$A$10:$A$611,A662,[3]表三汇总表!$D$10:$D$611),0)</f>
        <v>954</v>
      </c>
      <c r="G662" s="25">
        <f>VLOOKUP(A662,'[2]L02'!$A$6:$C$1332,3,0)</f>
        <v>1645</v>
      </c>
      <c r="H662" s="26">
        <f t="shared" si="235"/>
        <v>172.431865828092</v>
      </c>
      <c r="I662" s="26">
        <f t="shared" si="236"/>
        <v>100.609756097561</v>
      </c>
      <c r="K662" s="4"/>
    </row>
    <row r="663" spans="1:11">
      <c r="A663" s="21">
        <v>20824</v>
      </c>
      <c r="B663" s="22" t="s">
        <v>743</v>
      </c>
      <c r="C663" s="23">
        <f t="shared" si="225"/>
        <v>5</v>
      </c>
      <c r="D663" s="23" t="str">
        <f t="shared" si="233"/>
        <v/>
      </c>
      <c r="E663" s="34">
        <f t="shared" ref="E663:G663" si="237">SUM(E664:E665)</f>
        <v>0</v>
      </c>
      <c r="F663" s="34">
        <f t="shared" si="237"/>
        <v>0</v>
      </c>
      <c r="G663" s="34">
        <f t="shared" si="237"/>
        <v>0</v>
      </c>
      <c r="H663" s="20" t="e">
        <f t="shared" si="235"/>
        <v>#DIV/0!</v>
      </c>
      <c r="I663" s="20" t="e">
        <f t="shared" si="236"/>
        <v>#DIV/0!</v>
      </c>
      <c r="K663" s="4"/>
    </row>
    <row r="664" spans="1:11">
      <c r="A664" s="21">
        <v>2082401</v>
      </c>
      <c r="B664" s="21" t="s">
        <v>744</v>
      </c>
      <c r="C664" s="23">
        <f t="shared" si="225"/>
        <v>7</v>
      </c>
      <c r="D664" s="23" t="str">
        <f t="shared" si="233"/>
        <v>20824</v>
      </c>
      <c r="E664" s="25">
        <f>VLOOKUP(A664,'[1]L02'!$A$6:$D$1317,4,0)</f>
        <v>0</v>
      </c>
      <c r="F664" s="25">
        <f>ROUND(SUMIF([3]表三汇总表!$A$10:$A$611,A664,[3]表三汇总表!$D$10:$D$611),0)</f>
        <v>0</v>
      </c>
      <c r="G664" s="25">
        <f>VLOOKUP(A664,'[2]L02'!$A$6:$C$1332,3,0)</f>
        <v>0</v>
      </c>
      <c r="H664" s="26" t="e">
        <f t="shared" si="235"/>
        <v>#DIV/0!</v>
      </c>
      <c r="I664" s="26" t="e">
        <f t="shared" si="236"/>
        <v>#DIV/0!</v>
      </c>
      <c r="K664" s="4"/>
    </row>
    <row r="665" spans="1:11">
      <c r="A665" s="21">
        <v>2082402</v>
      </c>
      <c r="B665" s="21" t="s">
        <v>745</v>
      </c>
      <c r="C665" s="23">
        <f t="shared" si="225"/>
        <v>7</v>
      </c>
      <c r="D665" s="23" t="str">
        <f t="shared" si="233"/>
        <v>20824</v>
      </c>
      <c r="E665" s="25">
        <f>VLOOKUP(A665,'[1]L02'!$A$6:$D$1317,4,0)</f>
        <v>0</v>
      </c>
      <c r="F665" s="25">
        <f>ROUND(SUMIF([3]表三汇总表!$A$10:$A$611,A665,[3]表三汇总表!$D$10:$D$611),0)</f>
        <v>0</v>
      </c>
      <c r="G665" s="25">
        <f>VLOOKUP(A665,'[2]L02'!$A$6:$C$1332,3,0)</f>
        <v>0</v>
      </c>
      <c r="H665" s="26" t="e">
        <f t="shared" si="235"/>
        <v>#DIV/0!</v>
      </c>
      <c r="I665" s="26" t="e">
        <f t="shared" si="236"/>
        <v>#DIV/0!</v>
      </c>
      <c r="K665" s="4"/>
    </row>
    <row r="666" spans="1:11">
      <c r="A666" s="21">
        <v>20825</v>
      </c>
      <c r="B666" s="22" t="s">
        <v>240</v>
      </c>
      <c r="C666" s="23">
        <f t="shared" si="225"/>
        <v>5</v>
      </c>
      <c r="D666" s="23" t="str">
        <f t="shared" si="233"/>
        <v/>
      </c>
      <c r="E666" s="34">
        <f t="shared" ref="E666:G666" si="238">SUM(E667:E668)</f>
        <v>72</v>
      </c>
      <c r="F666" s="34">
        <f t="shared" si="238"/>
        <v>0</v>
      </c>
      <c r="G666" s="34">
        <f t="shared" si="238"/>
        <v>329</v>
      </c>
      <c r="H666" s="20" t="e">
        <f t="shared" si="235"/>
        <v>#DIV/0!</v>
      </c>
      <c r="I666" s="20">
        <f t="shared" si="236"/>
        <v>356.944444444444</v>
      </c>
      <c r="K666" s="4"/>
    </row>
    <row r="667" spans="1:11">
      <c r="A667" s="21">
        <v>2082501</v>
      </c>
      <c r="B667" s="21" t="s">
        <v>241</v>
      </c>
      <c r="C667" s="23">
        <f t="shared" si="225"/>
        <v>7</v>
      </c>
      <c r="D667" s="23" t="str">
        <f t="shared" si="233"/>
        <v>20825</v>
      </c>
      <c r="E667" s="25">
        <f>VLOOKUP(A667,'[1]L02'!$A$6:$D$1317,4,0)</f>
        <v>72</v>
      </c>
      <c r="F667" s="25">
        <f>ROUND(SUMIF([3]表三汇总表!$A$10:$A$611,A667,[3]表三汇总表!$D$10:$D$611),0)</f>
        <v>0</v>
      </c>
      <c r="G667" s="25">
        <f>VLOOKUP(A667,'[2]L02'!$A$6:$C$1332,3,0)</f>
        <v>35</v>
      </c>
      <c r="H667" s="26" t="e">
        <f t="shared" ref="H667:H673" si="239">G667/F667*100</f>
        <v>#DIV/0!</v>
      </c>
      <c r="I667" s="26">
        <f t="shared" ref="I667:I673" si="240">(G667-E667)/E667*100</f>
        <v>-51.3888888888889</v>
      </c>
      <c r="K667" s="4"/>
    </row>
    <row r="668" spans="1:11">
      <c r="A668" s="21">
        <v>2082502</v>
      </c>
      <c r="B668" s="21" t="s">
        <v>242</v>
      </c>
      <c r="C668" s="23">
        <f t="shared" si="225"/>
        <v>7</v>
      </c>
      <c r="D668" s="23" t="str">
        <f t="shared" si="233"/>
        <v>20825</v>
      </c>
      <c r="E668" s="25">
        <f>VLOOKUP(A668,'[1]L02'!$A$6:$D$1317,4,0)</f>
        <v>0</v>
      </c>
      <c r="F668" s="25">
        <f>ROUND(SUMIF([3]表三汇总表!$A$10:$A$611,A668,[3]表三汇总表!$D$10:$D$611),0)</f>
        <v>0</v>
      </c>
      <c r="G668" s="25">
        <f>VLOOKUP(A668,'[2]L02'!$A$6:$C$1332,3,0)</f>
        <v>294</v>
      </c>
      <c r="H668" s="26" t="e">
        <f t="shared" si="239"/>
        <v>#DIV/0!</v>
      </c>
      <c r="I668" s="26" t="e">
        <f t="shared" si="240"/>
        <v>#DIV/0!</v>
      </c>
      <c r="K668" s="4"/>
    </row>
    <row r="669" spans="1:11">
      <c r="A669" s="21">
        <v>20826</v>
      </c>
      <c r="B669" s="22" t="s">
        <v>243</v>
      </c>
      <c r="C669" s="23">
        <f t="shared" si="225"/>
        <v>5</v>
      </c>
      <c r="D669" s="23" t="str">
        <f t="shared" si="233"/>
        <v/>
      </c>
      <c r="E669" s="34">
        <f t="shared" ref="E669:G669" si="241">SUM(E670:E672)</f>
        <v>16414</v>
      </c>
      <c r="F669" s="34">
        <f t="shared" si="241"/>
        <v>8743</v>
      </c>
      <c r="G669" s="34">
        <f t="shared" si="241"/>
        <v>8894</v>
      </c>
      <c r="H669" s="20">
        <f t="shared" si="239"/>
        <v>101.727095962484</v>
      </c>
      <c r="I669" s="20">
        <f t="shared" si="240"/>
        <v>-45.8145485561106</v>
      </c>
      <c r="K669" s="4"/>
    </row>
    <row r="670" spans="1:11">
      <c r="A670" s="21">
        <v>2082601</v>
      </c>
      <c r="B670" s="21" t="s">
        <v>244</v>
      </c>
      <c r="C670" s="23">
        <f t="shared" si="225"/>
        <v>7</v>
      </c>
      <c r="D670" s="23" t="str">
        <f t="shared" si="233"/>
        <v>20826</v>
      </c>
      <c r="E670" s="25">
        <f>VLOOKUP(A670,'[1]L02'!$A$6:$D$1317,4,0)</f>
        <v>5119</v>
      </c>
      <c r="F670" s="25">
        <f>ROUND(SUMIF([3]表三汇总表!$A$10:$A$611,A670,[3]表三汇总表!$D$10:$D$611),0)</f>
        <v>4920</v>
      </c>
      <c r="G670" s="25">
        <f>VLOOKUP(A670,'[2]L02'!$A$6:$C$1332,3,0)</f>
        <v>1340</v>
      </c>
      <c r="H670" s="26">
        <f t="shared" si="239"/>
        <v>27.2357723577236</v>
      </c>
      <c r="I670" s="26">
        <f t="shared" si="240"/>
        <v>-73.8230123070912</v>
      </c>
      <c r="K670" s="4"/>
    </row>
    <row r="671" spans="1:11">
      <c r="A671" s="21">
        <v>2082602</v>
      </c>
      <c r="B671" s="21" t="s">
        <v>245</v>
      </c>
      <c r="C671" s="23">
        <f t="shared" si="225"/>
        <v>7</v>
      </c>
      <c r="D671" s="23" t="str">
        <f t="shared" si="233"/>
        <v>20826</v>
      </c>
      <c r="E671" s="25">
        <f>VLOOKUP(A671,'[1]L02'!$A$6:$D$1317,4,0)</f>
        <v>10400</v>
      </c>
      <c r="F671" s="25">
        <f>ROUND(SUMIF([3]表三汇总表!$A$10:$A$611,A671,[3]表三汇总表!$D$10:$D$611),0)</f>
        <v>3823</v>
      </c>
      <c r="G671" s="25">
        <f>VLOOKUP(A671,'[2]L02'!$A$6:$C$1332,3,0)</f>
        <v>7554</v>
      </c>
      <c r="H671" s="26">
        <f t="shared" si="239"/>
        <v>197.593512947947</v>
      </c>
      <c r="I671" s="26">
        <f t="shared" si="240"/>
        <v>-27.3653846153846</v>
      </c>
      <c r="K671" s="4"/>
    </row>
    <row r="672" spans="1:11">
      <c r="A672" s="21">
        <v>2082699</v>
      </c>
      <c r="B672" s="21" t="s">
        <v>246</v>
      </c>
      <c r="C672" s="23">
        <f t="shared" si="225"/>
        <v>7</v>
      </c>
      <c r="D672" s="23" t="str">
        <f t="shared" si="233"/>
        <v>20826</v>
      </c>
      <c r="E672" s="25">
        <f>VLOOKUP(A672,'[1]L02'!$A$6:$D$1317,4,0)</f>
        <v>895</v>
      </c>
      <c r="F672" s="25">
        <f>ROUND(SUMIF([3]表三汇总表!$A$10:$A$611,A672,[3]表三汇总表!$D$10:$D$611),0)</f>
        <v>0</v>
      </c>
      <c r="G672" s="25">
        <f>VLOOKUP(A672,'[2]L02'!$A$6:$C$1332,3,0)</f>
        <v>0</v>
      </c>
      <c r="H672" s="26" t="e">
        <f t="shared" si="239"/>
        <v>#DIV/0!</v>
      </c>
      <c r="I672" s="26">
        <f t="shared" si="240"/>
        <v>-100</v>
      </c>
      <c r="K672" s="4"/>
    </row>
    <row r="673" spans="1:11">
      <c r="A673" s="21">
        <v>20827</v>
      </c>
      <c r="B673" s="22" t="s">
        <v>746</v>
      </c>
      <c r="C673" s="23">
        <f t="shared" si="225"/>
        <v>5</v>
      </c>
      <c r="D673" s="23" t="str">
        <f t="shared" si="233"/>
        <v/>
      </c>
      <c r="E673" s="34">
        <f t="shared" ref="E673:G673" si="242">SUM(E674:E676)</f>
        <v>0</v>
      </c>
      <c r="F673" s="34">
        <f t="shared" si="242"/>
        <v>0</v>
      </c>
      <c r="G673" s="34">
        <f t="shared" si="242"/>
        <v>0</v>
      </c>
      <c r="H673" s="20" t="e">
        <f t="shared" si="239"/>
        <v>#DIV/0!</v>
      </c>
      <c r="I673" s="20" t="e">
        <f t="shared" si="240"/>
        <v>#DIV/0!</v>
      </c>
      <c r="K673" s="4"/>
    </row>
    <row r="674" spans="1:11">
      <c r="A674" s="21">
        <v>2082701</v>
      </c>
      <c r="B674" s="21" t="s">
        <v>747</v>
      </c>
      <c r="C674" s="23">
        <f t="shared" si="225"/>
        <v>7</v>
      </c>
      <c r="D674" s="23" t="str">
        <f t="shared" si="233"/>
        <v>20827</v>
      </c>
      <c r="E674" s="25">
        <f>VLOOKUP(A674,'[1]L02'!$A$6:$D$1317,4,0)</f>
        <v>0</v>
      </c>
      <c r="F674" s="25">
        <f>ROUND(SUMIF([3]表三汇总表!$A$10:$A$611,A674,[3]表三汇总表!$D$10:$D$611),0)</f>
        <v>0</v>
      </c>
      <c r="G674" s="25">
        <f>VLOOKUP(A674,'[2]L02'!$A$6:$C$1332,3,0)</f>
        <v>0</v>
      </c>
      <c r="H674" s="26" t="e">
        <f t="shared" ref="H674:H677" si="243">G674/F674*100</f>
        <v>#DIV/0!</v>
      </c>
      <c r="I674" s="26" t="e">
        <f t="shared" ref="I674:I677" si="244">(G674-E674)/E674*100</f>
        <v>#DIV/0!</v>
      </c>
      <c r="K674" s="4"/>
    </row>
    <row r="675" spans="1:11">
      <c r="A675" s="21">
        <v>2082702</v>
      </c>
      <c r="B675" s="21" t="s">
        <v>748</v>
      </c>
      <c r="C675" s="23">
        <f t="shared" si="225"/>
        <v>7</v>
      </c>
      <c r="D675" s="23" t="str">
        <f t="shared" si="233"/>
        <v>20827</v>
      </c>
      <c r="E675" s="25">
        <f>VLOOKUP(A675,'[1]L02'!$A$6:$D$1317,4,0)</f>
        <v>0</v>
      </c>
      <c r="F675" s="25">
        <f>ROUND(SUMIF([3]表三汇总表!$A$10:$A$611,A675,[3]表三汇总表!$D$10:$D$611),0)</f>
        <v>0</v>
      </c>
      <c r="G675" s="25">
        <f>VLOOKUP(A675,'[2]L02'!$A$6:$C$1332,3,0)</f>
        <v>0</v>
      </c>
      <c r="H675" s="26" t="e">
        <f t="shared" si="243"/>
        <v>#DIV/0!</v>
      </c>
      <c r="I675" s="26" t="e">
        <f t="shared" si="244"/>
        <v>#DIV/0!</v>
      </c>
      <c r="K675" s="4"/>
    </row>
    <row r="676" spans="1:11">
      <c r="A676" s="21">
        <v>2082799</v>
      </c>
      <c r="B676" s="21" t="s">
        <v>749</v>
      </c>
      <c r="C676" s="23">
        <f t="shared" si="225"/>
        <v>7</v>
      </c>
      <c r="D676" s="23" t="str">
        <f t="shared" si="233"/>
        <v>20827</v>
      </c>
      <c r="E676" s="25">
        <f>VLOOKUP(A676,'[1]L02'!$A$6:$D$1317,4,0)</f>
        <v>0</v>
      </c>
      <c r="F676" s="25">
        <f>ROUND(SUMIF([3]表三汇总表!$A$10:$A$611,A676,[3]表三汇总表!$D$10:$D$611),0)</f>
        <v>0</v>
      </c>
      <c r="G676" s="25">
        <f>VLOOKUP(A676,'[2]L02'!$A$6:$C$1332,3,0)</f>
        <v>0</v>
      </c>
      <c r="H676" s="26" t="e">
        <f t="shared" si="243"/>
        <v>#DIV/0!</v>
      </c>
      <c r="I676" s="26" t="e">
        <f t="shared" si="244"/>
        <v>#DIV/0!</v>
      </c>
      <c r="K676" s="4"/>
    </row>
    <row r="677" spans="1:11">
      <c r="A677" s="21">
        <v>20828</v>
      </c>
      <c r="B677" s="22" t="s">
        <v>247</v>
      </c>
      <c r="C677" s="23">
        <f t="shared" si="225"/>
        <v>5</v>
      </c>
      <c r="D677" s="23" t="str">
        <f t="shared" si="233"/>
        <v/>
      </c>
      <c r="E677" s="34">
        <f>SUM(E678:E685)</f>
        <v>558</v>
      </c>
      <c r="F677" s="34">
        <f t="shared" ref="E677:G677" si="245">SUM(F678:F685)</f>
        <v>415</v>
      </c>
      <c r="G677" s="34">
        <f t="shared" si="245"/>
        <v>434</v>
      </c>
      <c r="H677" s="20">
        <f t="shared" si="243"/>
        <v>104.578313253012</v>
      </c>
      <c r="I677" s="20">
        <f t="shared" si="244"/>
        <v>-22.2222222222222</v>
      </c>
      <c r="K677" s="4"/>
    </row>
    <row r="678" spans="1:11">
      <c r="A678" s="21">
        <v>2082801</v>
      </c>
      <c r="B678" s="21" t="s">
        <v>12</v>
      </c>
      <c r="C678" s="23">
        <f t="shared" si="225"/>
        <v>7</v>
      </c>
      <c r="D678" s="23" t="str">
        <f t="shared" si="233"/>
        <v>20828</v>
      </c>
      <c r="E678" s="25">
        <f>VLOOKUP(A678,'[1]L02'!$A$6:$D$1317,4,0)</f>
        <v>302</v>
      </c>
      <c r="F678" s="25">
        <f>ROUND(SUMIF([3]表三汇总表!$A$10:$A$611,A678,[3]表三汇总表!$D$10:$D$611),0)</f>
        <v>415</v>
      </c>
      <c r="G678" s="25">
        <f>VLOOKUP(A678,'[2]L02'!$A$6:$C$1332,3,0)</f>
        <v>288</v>
      </c>
      <c r="H678" s="26">
        <f t="shared" ref="H678:H686" si="246">G678/F678*100</f>
        <v>69.3975903614458</v>
      </c>
      <c r="I678" s="26">
        <f t="shared" ref="I678:I686" si="247">(G678-E678)/E678*100</f>
        <v>-4.63576158940397</v>
      </c>
      <c r="K678" s="4"/>
    </row>
    <row r="679" spans="1:11">
      <c r="A679" s="21">
        <v>2082802</v>
      </c>
      <c r="B679" s="21" t="s">
        <v>13</v>
      </c>
      <c r="C679" s="23">
        <f t="shared" si="225"/>
        <v>7</v>
      </c>
      <c r="D679" s="23" t="str">
        <f t="shared" si="233"/>
        <v>20828</v>
      </c>
      <c r="E679" s="25">
        <f>VLOOKUP(A679,'[1]L02'!$A$6:$D$1317,4,0)</f>
        <v>1</v>
      </c>
      <c r="F679" s="25">
        <f>ROUND(SUMIF([3]表三汇总表!$A$10:$A$611,A679,[3]表三汇总表!$D$10:$D$611),0)</f>
        <v>0</v>
      </c>
      <c r="G679" s="25">
        <f>VLOOKUP(A679,'[2]L02'!$A$6:$C$1332,3,0)</f>
        <v>89</v>
      </c>
      <c r="H679" s="26" t="e">
        <f t="shared" si="246"/>
        <v>#DIV/0!</v>
      </c>
      <c r="I679" s="26">
        <f t="shared" si="247"/>
        <v>8800</v>
      </c>
      <c r="K679" s="4"/>
    </row>
    <row r="680" spans="1:11">
      <c r="A680" s="21">
        <v>2082803</v>
      </c>
      <c r="B680" s="21" t="s">
        <v>64</v>
      </c>
      <c r="C680" s="23">
        <f t="shared" si="225"/>
        <v>7</v>
      </c>
      <c r="D680" s="23" t="str">
        <f t="shared" si="233"/>
        <v>20828</v>
      </c>
      <c r="E680" s="25">
        <f>VLOOKUP(A680,'[1]L02'!$A$6:$D$1317,4,0)</f>
        <v>0</v>
      </c>
      <c r="F680" s="25">
        <f>ROUND(SUMIF([3]表三汇总表!$A$10:$A$611,A680,[3]表三汇总表!$D$10:$D$611),0)</f>
        <v>0</v>
      </c>
      <c r="G680" s="25">
        <f>VLOOKUP(A680,'[2]L02'!$A$6:$C$1332,3,0)</f>
        <v>0</v>
      </c>
      <c r="H680" s="26" t="e">
        <f t="shared" si="246"/>
        <v>#DIV/0!</v>
      </c>
      <c r="I680" s="26" t="e">
        <f t="shared" si="247"/>
        <v>#DIV/0!</v>
      </c>
      <c r="K680" s="4"/>
    </row>
    <row r="681" spans="1:11">
      <c r="A681" s="21">
        <v>2082804</v>
      </c>
      <c r="B681" s="21" t="s">
        <v>750</v>
      </c>
      <c r="C681" s="23">
        <f t="shared" si="225"/>
        <v>7</v>
      </c>
      <c r="D681" s="23" t="str">
        <f t="shared" si="233"/>
        <v>20828</v>
      </c>
      <c r="E681" s="25">
        <f>VLOOKUP(A681,'[1]L02'!$A$6:$D$1317,4,0)</f>
        <v>0</v>
      </c>
      <c r="F681" s="25">
        <f>ROUND(SUMIF([3]表三汇总表!$A$10:$A$611,A681,[3]表三汇总表!$D$10:$D$611),0)</f>
        <v>0</v>
      </c>
      <c r="G681" s="25">
        <f>VLOOKUP(A681,'[2]L02'!$A$6:$C$1332,3,0)</f>
        <v>0</v>
      </c>
      <c r="H681" s="26" t="e">
        <f t="shared" si="246"/>
        <v>#DIV/0!</v>
      </c>
      <c r="I681" s="26" t="e">
        <f t="shared" si="247"/>
        <v>#DIV/0!</v>
      </c>
      <c r="K681" s="4"/>
    </row>
    <row r="682" spans="1:11">
      <c r="A682" s="21">
        <v>2082805</v>
      </c>
      <c r="B682" s="21" t="s">
        <v>751</v>
      </c>
      <c r="C682" s="23">
        <f t="shared" si="225"/>
        <v>7</v>
      </c>
      <c r="D682" s="23" t="str">
        <f t="shared" si="233"/>
        <v>20828</v>
      </c>
      <c r="E682" s="25">
        <f>VLOOKUP(A682,'[1]L02'!$A$6:$D$1317,4,0)</f>
        <v>0</v>
      </c>
      <c r="F682" s="25">
        <f>ROUND(SUMIF([3]表三汇总表!$A$10:$A$611,A682,[3]表三汇总表!$D$10:$D$611),0)</f>
        <v>0</v>
      </c>
      <c r="G682" s="25">
        <f>VLOOKUP(A682,'[2]L02'!$A$6:$C$1332,3,0)</f>
        <v>0</v>
      </c>
      <c r="H682" s="26" t="e">
        <f t="shared" si="246"/>
        <v>#DIV/0!</v>
      </c>
      <c r="I682" s="26" t="e">
        <f t="shared" si="247"/>
        <v>#DIV/0!</v>
      </c>
      <c r="K682" s="4"/>
    </row>
    <row r="683" spans="1:11">
      <c r="A683" s="29">
        <v>2082806</v>
      </c>
      <c r="B683" s="29" t="s">
        <v>89</v>
      </c>
      <c r="C683" s="23">
        <f t="shared" si="225"/>
        <v>7</v>
      </c>
      <c r="D683" s="23" t="str">
        <f t="shared" si="233"/>
        <v>20828</v>
      </c>
      <c r="E683" s="25"/>
      <c r="F683" s="25">
        <f>ROUND(SUMIF([3]表三汇总表!$A$10:$A$611,A683,[3]表三汇总表!$D$10:$D$611),0)</f>
        <v>0</v>
      </c>
      <c r="G683" s="25">
        <f>VLOOKUP(A683,'[2]L02'!$A$6:$C$1332,3,0)</f>
        <v>0</v>
      </c>
      <c r="H683" s="26" t="e">
        <f t="shared" si="246"/>
        <v>#DIV/0!</v>
      </c>
      <c r="I683" s="26" t="e">
        <f t="shared" si="247"/>
        <v>#DIV/0!</v>
      </c>
      <c r="K683" s="4"/>
    </row>
    <row r="684" spans="1:11">
      <c r="A684" s="21">
        <v>2082850</v>
      </c>
      <c r="B684" s="21" t="s">
        <v>33</v>
      </c>
      <c r="C684" s="23">
        <f t="shared" si="225"/>
        <v>7</v>
      </c>
      <c r="D684" s="23" t="str">
        <f t="shared" si="233"/>
        <v>20828</v>
      </c>
      <c r="E684" s="25">
        <f>VLOOKUP(A684,'[1]L02'!$A$6:$D$1317,4,0)</f>
        <v>255</v>
      </c>
      <c r="F684" s="25">
        <f>ROUND(SUMIF([3]表三汇总表!$A$10:$A$611,A684,[3]表三汇总表!$D$10:$D$611),0)</f>
        <v>0</v>
      </c>
      <c r="G684" s="25">
        <f>VLOOKUP(A684,'[2]L02'!$A$6:$C$1332,3,0)</f>
        <v>57</v>
      </c>
      <c r="H684" s="26" t="e">
        <f t="shared" si="246"/>
        <v>#DIV/0!</v>
      </c>
      <c r="I684" s="26">
        <f t="shared" si="247"/>
        <v>-77.6470588235294</v>
      </c>
      <c r="K684" s="4"/>
    </row>
    <row r="685" spans="1:11">
      <c r="A685" s="21">
        <v>2082899</v>
      </c>
      <c r="B685" s="21" t="s">
        <v>752</v>
      </c>
      <c r="C685" s="23">
        <f t="shared" si="225"/>
        <v>7</v>
      </c>
      <c r="D685" s="23" t="str">
        <f t="shared" si="233"/>
        <v>20828</v>
      </c>
      <c r="E685" s="25">
        <f>VLOOKUP(A685,'[1]L02'!$A$6:$D$1317,4,0)</f>
        <v>0</v>
      </c>
      <c r="F685" s="25">
        <f>ROUND(SUMIF([3]表三汇总表!$A$10:$A$611,A685,[3]表三汇总表!$D$10:$D$611),0)</f>
        <v>0</v>
      </c>
      <c r="G685" s="25">
        <f>VLOOKUP(A685,'[2]L02'!$A$6:$C$1332,3,0)</f>
        <v>0</v>
      </c>
      <c r="H685" s="26" t="e">
        <f t="shared" si="246"/>
        <v>#DIV/0!</v>
      </c>
      <c r="I685" s="26" t="e">
        <f t="shared" si="247"/>
        <v>#DIV/0!</v>
      </c>
      <c r="K685" s="4"/>
    </row>
    <row r="686" spans="1:11">
      <c r="A686" s="21">
        <v>20830</v>
      </c>
      <c r="B686" s="22" t="s">
        <v>248</v>
      </c>
      <c r="C686" s="23">
        <f t="shared" si="225"/>
        <v>5</v>
      </c>
      <c r="D686" s="23" t="str">
        <f t="shared" si="233"/>
        <v/>
      </c>
      <c r="E686" s="34">
        <f t="shared" ref="E686:G686" si="248">SUM(E687:E688)</f>
        <v>257</v>
      </c>
      <c r="F686" s="34">
        <f t="shared" si="248"/>
        <v>218</v>
      </c>
      <c r="G686" s="34">
        <f t="shared" si="248"/>
        <v>274</v>
      </c>
      <c r="H686" s="20">
        <f t="shared" si="246"/>
        <v>125.688073394495</v>
      </c>
      <c r="I686" s="20">
        <f t="shared" si="247"/>
        <v>6.6147859922179</v>
      </c>
      <c r="K686" s="4"/>
    </row>
    <row r="687" spans="1:11">
      <c r="A687" s="21">
        <v>2083001</v>
      </c>
      <c r="B687" s="21" t="s">
        <v>249</v>
      </c>
      <c r="C687" s="23">
        <f t="shared" si="225"/>
        <v>7</v>
      </c>
      <c r="D687" s="23" t="str">
        <f t="shared" si="233"/>
        <v>20830</v>
      </c>
      <c r="E687" s="25">
        <f>VLOOKUP(A687,'[1]L02'!$A$6:$D$1317,4,0)</f>
        <v>121</v>
      </c>
      <c r="F687" s="25">
        <f>ROUND(SUMIF([3]表三汇总表!$A$10:$A$611,A687,[3]表三汇总表!$D$10:$D$611),0)</f>
        <v>129</v>
      </c>
      <c r="G687" s="25">
        <f>VLOOKUP(A687,'[2]L02'!$A$6:$C$1332,3,0)</f>
        <v>129</v>
      </c>
      <c r="H687" s="26">
        <f t="shared" ref="H687:H692" si="249">G687/F687*100</f>
        <v>100</v>
      </c>
      <c r="I687" s="26">
        <f t="shared" ref="I687:I692" si="250">(G687-E687)/E687*100</f>
        <v>6.61157024793388</v>
      </c>
      <c r="K687" s="4"/>
    </row>
    <row r="688" spans="1:11">
      <c r="A688" s="21">
        <v>2083099</v>
      </c>
      <c r="B688" s="21" t="s">
        <v>250</v>
      </c>
      <c r="C688" s="23">
        <f t="shared" si="225"/>
        <v>7</v>
      </c>
      <c r="D688" s="23" t="str">
        <f t="shared" si="233"/>
        <v>20830</v>
      </c>
      <c r="E688" s="25">
        <f>VLOOKUP(A688,'[1]L02'!$A$6:$D$1317,4,0)</f>
        <v>136</v>
      </c>
      <c r="F688" s="25">
        <f>ROUND(SUMIF([3]表三汇总表!$A$10:$A$611,A688,[3]表三汇总表!$D$10:$D$611),0)</f>
        <v>89</v>
      </c>
      <c r="G688" s="25">
        <f>VLOOKUP(A688,'[2]L02'!$A$6:$C$1332,3,0)</f>
        <v>145</v>
      </c>
      <c r="H688" s="26">
        <f t="shared" si="249"/>
        <v>162.921348314607</v>
      </c>
      <c r="I688" s="26">
        <f t="shared" si="250"/>
        <v>6.61764705882353</v>
      </c>
      <c r="K688" s="4"/>
    </row>
    <row r="689" spans="1:11">
      <c r="A689" s="21">
        <v>20899</v>
      </c>
      <c r="B689" s="22" t="s">
        <v>251</v>
      </c>
      <c r="C689" s="23">
        <f t="shared" si="225"/>
        <v>5</v>
      </c>
      <c r="D689" s="23" t="str">
        <f t="shared" si="233"/>
        <v/>
      </c>
      <c r="E689" s="34">
        <f t="shared" ref="E689:G689" si="251">E690</f>
        <v>1272</v>
      </c>
      <c r="F689" s="34">
        <f t="shared" si="251"/>
        <v>1228</v>
      </c>
      <c r="G689" s="34">
        <f t="shared" si="251"/>
        <v>1422</v>
      </c>
      <c r="H689" s="20">
        <f t="shared" si="249"/>
        <v>115.798045602606</v>
      </c>
      <c r="I689" s="20">
        <f t="shared" si="250"/>
        <v>11.7924528301887</v>
      </c>
      <c r="K689" s="4"/>
    </row>
    <row r="690" spans="1:11">
      <c r="A690" s="21">
        <v>2089999</v>
      </c>
      <c r="B690" s="21" t="s">
        <v>252</v>
      </c>
      <c r="C690" s="23">
        <f t="shared" si="225"/>
        <v>7</v>
      </c>
      <c r="D690" s="23" t="str">
        <f t="shared" si="233"/>
        <v>20899</v>
      </c>
      <c r="E690" s="25">
        <f>VLOOKUP(A690,'[1]L02'!$A$6:$D$1317,4,0)</f>
        <v>1272</v>
      </c>
      <c r="F690" s="25">
        <f>ROUND(SUMIF([3]表三汇总表!$A$10:$A$611,A690,[3]表三汇总表!$D$10:$D$611),0)</f>
        <v>1228</v>
      </c>
      <c r="G690" s="25">
        <f>VLOOKUP(A690,'[2]L02'!$A$6:$C$1332,3,0)</f>
        <v>1422</v>
      </c>
      <c r="H690" s="26">
        <f t="shared" si="249"/>
        <v>115.798045602606</v>
      </c>
      <c r="I690" s="26">
        <f t="shared" si="250"/>
        <v>11.7924528301887</v>
      </c>
      <c r="K690" s="4"/>
    </row>
    <row r="691" spans="1:9">
      <c r="A691" s="21">
        <v>210</v>
      </c>
      <c r="B691" s="22" t="s">
        <v>253</v>
      </c>
      <c r="C691" s="23">
        <f t="shared" si="225"/>
        <v>3</v>
      </c>
      <c r="D691" s="23"/>
      <c r="E691" s="34">
        <f>E692+E697+E712+E716+E731+E735+E740+E744+E748+E751+E760+E762+E768+E773+E728</f>
        <v>32523</v>
      </c>
      <c r="F691" s="34">
        <f t="shared" ref="E691:G691" si="252">F692+F697+F712+F716+F731+F735+F740+F744+F748+F751+F760+F762+F768+F773</f>
        <v>15273</v>
      </c>
      <c r="G691" s="34">
        <f t="shared" si="252"/>
        <v>21857</v>
      </c>
      <c r="H691" s="20">
        <f t="shared" si="249"/>
        <v>143.108754010345</v>
      </c>
      <c r="I691" s="20">
        <f t="shared" si="250"/>
        <v>-32.7952525904744</v>
      </c>
    </row>
    <row r="692" spans="1:11">
      <c r="A692" s="21">
        <v>21001</v>
      </c>
      <c r="B692" s="22" t="s">
        <v>254</v>
      </c>
      <c r="C692" s="23">
        <f t="shared" si="225"/>
        <v>5</v>
      </c>
      <c r="D692" s="23" t="str">
        <f t="shared" ref="D692:D730" si="253">IF(C692=5,"",MID(A692,1,5))</f>
        <v/>
      </c>
      <c r="E692" s="34">
        <f t="shared" ref="E692:G692" si="254">SUM(E693:E696)</f>
        <v>1712</v>
      </c>
      <c r="F692" s="34">
        <f t="shared" si="254"/>
        <v>1133</v>
      </c>
      <c r="G692" s="34">
        <f t="shared" si="254"/>
        <v>881</v>
      </c>
      <c r="H692" s="20">
        <f t="shared" si="249"/>
        <v>77.7581641659311</v>
      </c>
      <c r="I692" s="20">
        <f t="shared" si="250"/>
        <v>-48.5397196261682</v>
      </c>
      <c r="K692" s="4"/>
    </row>
    <row r="693" spans="1:11">
      <c r="A693" s="21">
        <v>2100101</v>
      </c>
      <c r="B693" s="21" t="s">
        <v>12</v>
      </c>
      <c r="C693" s="23">
        <f t="shared" si="225"/>
        <v>7</v>
      </c>
      <c r="D693" s="23" t="str">
        <f t="shared" si="253"/>
        <v>21001</v>
      </c>
      <c r="E693" s="25">
        <f>VLOOKUP(A693,'[1]L02'!$A$6:$D$1317,4,0)</f>
        <v>0</v>
      </c>
      <c r="F693" s="25">
        <f>ROUND(SUMIF([3]表三汇总表!$A$10:$A$611,A693,[3]表三汇总表!$D$10:$D$611),0)</f>
        <v>0</v>
      </c>
      <c r="G693" s="25">
        <f>VLOOKUP(A693,'[2]L02'!$A$6:$C$1332,3,0)</f>
        <v>573</v>
      </c>
      <c r="H693" s="26" t="e">
        <f t="shared" ref="H693:H697" si="255">G693/F693*100</f>
        <v>#DIV/0!</v>
      </c>
      <c r="I693" s="26" t="e">
        <f t="shared" ref="I693:I697" si="256">(G693-E693)/E693*100</f>
        <v>#DIV/0!</v>
      </c>
      <c r="K693" s="4"/>
    </row>
    <row r="694" spans="1:11">
      <c r="A694" s="21">
        <v>2100102</v>
      </c>
      <c r="B694" s="21" t="s">
        <v>13</v>
      </c>
      <c r="C694" s="23">
        <f t="shared" si="225"/>
        <v>7</v>
      </c>
      <c r="D694" s="23" t="str">
        <f t="shared" si="253"/>
        <v>21001</v>
      </c>
      <c r="E694" s="25">
        <f>VLOOKUP(A694,'[1]L02'!$A$6:$D$1317,4,0)</f>
        <v>1712</v>
      </c>
      <c r="F694" s="25">
        <f>ROUND(SUMIF([3]表三汇总表!$A$10:$A$611,A694,[3]表三汇总表!$D$10:$D$611),0)</f>
        <v>1133</v>
      </c>
      <c r="G694" s="25">
        <f>VLOOKUP(A694,'[2]L02'!$A$6:$C$1332,3,0)</f>
        <v>308</v>
      </c>
      <c r="H694" s="26">
        <f t="shared" si="255"/>
        <v>27.1844660194175</v>
      </c>
      <c r="I694" s="26">
        <f t="shared" si="256"/>
        <v>-82.0093457943925</v>
      </c>
      <c r="K694" s="4"/>
    </row>
    <row r="695" spans="1:11">
      <c r="A695" s="21">
        <v>2100103</v>
      </c>
      <c r="B695" s="21" t="s">
        <v>64</v>
      </c>
      <c r="C695" s="23">
        <f t="shared" si="225"/>
        <v>7</v>
      </c>
      <c r="D695" s="23" t="str">
        <f t="shared" si="253"/>
        <v>21001</v>
      </c>
      <c r="E695" s="25">
        <f>VLOOKUP(A695,'[1]L02'!$A$6:$D$1317,4,0)</f>
        <v>0</v>
      </c>
      <c r="F695" s="25">
        <f>ROUND(SUMIF([3]表三汇总表!$A$10:$A$611,A695,[3]表三汇总表!$D$10:$D$611),0)</f>
        <v>0</v>
      </c>
      <c r="G695" s="25">
        <f>VLOOKUP(A695,'[2]L02'!$A$6:$C$1332,3,0)</f>
        <v>0</v>
      </c>
      <c r="H695" s="26" t="e">
        <f t="shared" si="255"/>
        <v>#DIV/0!</v>
      </c>
      <c r="I695" s="26" t="e">
        <f t="shared" si="256"/>
        <v>#DIV/0!</v>
      </c>
      <c r="K695" s="4"/>
    </row>
    <row r="696" spans="1:11">
      <c r="A696" s="21">
        <v>2100199</v>
      </c>
      <c r="B696" s="21" t="s">
        <v>753</v>
      </c>
      <c r="C696" s="23">
        <f t="shared" si="225"/>
        <v>7</v>
      </c>
      <c r="D696" s="23" t="str">
        <f t="shared" si="253"/>
        <v>21001</v>
      </c>
      <c r="E696" s="25">
        <f>VLOOKUP(A696,'[1]L02'!$A$6:$D$1317,4,0)</f>
        <v>0</v>
      </c>
      <c r="F696" s="25">
        <f>ROUND(SUMIF([3]表三汇总表!$A$10:$A$611,A696,[3]表三汇总表!$D$10:$D$611),0)</f>
        <v>0</v>
      </c>
      <c r="G696" s="25">
        <f>VLOOKUP(A696,'[2]L02'!$A$6:$C$1332,3,0)</f>
        <v>0</v>
      </c>
      <c r="H696" s="26" t="e">
        <f t="shared" si="255"/>
        <v>#DIV/0!</v>
      </c>
      <c r="I696" s="26" t="e">
        <f t="shared" si="256"/>
        <v>#DIV/0!</v>
      </c>
      <c r="K696" s="4"/>
    </row>
    <row r="697" spans="1:11">
      <c r="A697" s="21">
        <v>21002</v>
      </c>
      <c r="B697" s="22" t="s">
        <v>255</v>
      </c>
      <c r="C697" s="23">
        <f t="shared" si="225"/>
        <v>5</v>
      </c>
      <c r="D697" s="23" t="str">
        <f t="shared" si="253"/>
        <v/>
      </c>
      <c r="E697" s="34">
        <f t="shared" ref="E697:G697" si="257">SUM(E698:E711)</f>
        <v>9072</v>
      </c>
      <c r="F697" s="34">
        <f t="shared" si="257"/>
        <v>2423</v>
      </c>
      <c r="G697" s="34">
        <f t="shared" si="257"/>
        <v>2345</v>
      </c>
      <c r="H697" s="20">
        <f t="shared" si="255"/>
        <v>96.7808501857202</v>
      </c>
      <c r="I697" s="20">
        <f t="shared" si="256"/>
        <v>-74.1512345679012</v>
      </c>
      <c r="K697" s="4"/>
    </row>
    <row r="698" spans="1:11">
      <c r="A698" s="21">
        <v>2100201</v>
      </c>
      <c r="B698" s="21" t="s">
        <v>256</v>
      </c>
      <c r="C698" s="23">
        <f t="shared" si="225"/>
        <v>7</v>
      </c>
      <c r="D698" s="23" t="str">
        <f t="shared" si="253"/>
        <v>21002</v>
      </c>
      <c r="E698" s="25">
        <f>VLOOKUP(A698,'[1]L02'!$A$6:$D$1317,4,0)</f>
        <v>8719</v>
      </c>
      <c r="F698" s="25">
        <f>ROUND(SUMIF([3]表三汇总表!$A$10:$A$611,A698,[3]表三汇总表!$D$10:$D$611),0)</f>
        <v>2423</v>
      </c>
      <c r="G698" s="25">
        <f>VLOOKUP(A698,'[2]L02'!$A$6:$C$1332,3,0)</f>
        <v>1604</v>
      </c>
      <c r="H698" s="26">
        <f t="shared" ref="H698:H712" si="258">G698/F698*100</f>
        <v>66.1989269500619</v>
      </c>
      <c r="I698" s="26">
        <f t="shared" ref="I698:I712" si="259">(G698-E698)/E698*100</f>
        <v>-81.6033948847345</v>
      </c>
      <c r="K698" s="4"/>
    </row>
    <row r="699" spans="1:11">
      <c r="A699" s="21">
        <v>2100202</v>
      </c>
      <c r="B699" s="21" t="s">
        <v>257</v>
      </c>
      <c r="C699" s="23">
        <f t="shared" si="225"/>
        <v>7</v>
      </c>
      <c r="D699" s="23" t="str">
        <f t="shared" si="253"/>
        <v>21002</v>
      </c>
      <c r="E699" s="25">
        <f>VLOOKUP(A699,'[1]L02'!$A$6:$D$1317,4,0)</f>
        <v>119</v>
      </c>
      <c r="F699" s="25">
        <f>ROUND(SUMIF([3]表三汇总表!$A$10:$A$611,A699,[3]表三汇总表!$D$10:$D$611),0)</f>
        <v>0</v>
      </c>
      <c r="G699" s="25">
        <f>VLOOKUP(A699,'[2]L02'!$A$6:$C$1332,3,0)</f>
        <v>170</v>
      </c>
      <c r="H699" s="26" t="e">
        <f t="shared" si="258"/>
        <v>#DIV/0!</v>
      </c>
      <c r="I699" s="26">
        <f t="shared" si="259"/>
        <v>42.8571428571429</v>
      </c>
      <c r="K699" s="4"/>
    </row>
    <row r="700" spans="1:11">
      <c r="A700" s="21">
        <v>2100203</v>
      </c>
      <c r="B700" s="21" t="s">
        <v>754</v>
      </c>
      <c r="C700" s="23">
        <f t="shared" si="225"/>
        <v>7</v>
      </c>
      <c r="D700" s="23" t="str">
        <f t="shared" si="253"/>
        <v>21002</v>
      </c>
      <c r="E700" s="25">
        <f>VLOOKUP(A700,'[1]L02'!$A$6:$D$1317,4,0)</f>
        <v>0</v>
      </c>
      <c r="F700" s="25">
        <f>ROUND(SUMIF([3]表三汇总表!$A$10:$A$611,A700,[3]表三汇总表!$D$10:$D$611),0)</f>
        <v>0</v>
      </c>
      <c r="G700" s="25">
        <f>VLOOKUP(A700,'[2]L02'!$A$6:$C$1332,3,0)</f>
        <v>0</v>
      </c>
      <c r="H700" s="26" t="e">
        <f t="shared" si="258"/>
        <v>#DIV/0!</v>
      </c>
      <c r="I700" s="26" t="e">
        <f t="shared" si="259"/>
        <v>#DIV/0!</v>
      </c>
      <c r="K700" s="4"/>
    </row>
    <row r="701" spans="1:11">
      <c r="A701" s="21">
        <v>2100204</v>
      </c>
      <c r="B701" s="21" t="s">
        <v>755</v>
      </c>
      <c r="C701" s="23">
        <f t="shared" si="225"/>
        <v>7</v>
      </c>
      <c r="D701" s="23" t="str">
        <f t="shared" si="253"/>
        <v>21002</v>
      </c>
      <c r="E701" s="25">
        <f>VLOOKUP(A701,'[1]L02'!$A$6:$D$1317,4,0)</f>
        <v>0</v>
      </c>
      <c r="F701" s="25">
        <f>ROUND(SUMIF([3]表三汇总表!$A$10:$A$611,A701,[3]表三汇总表!$D$10:$D$611),0)</f>
        <v>0</v>
      </c>
      <c r="G701" s="25">
        <f>VLOOKUP(A701,'[2]L02'!$A$6:$C$1332,3,0)</f>
        <v>0</v>
      </c>
      <c r="H701" s="26" t="e">
        <f t="shared" si="258"/>
        <v>#DIV/0!</v>
      </c>
      <c r="I701" s="26" t="e">
        <f t="shared" si="259"/>
        <v>#DIV/0!</v>
      </c>
      <c r="K701" s="4"/>
    </row>
    <row r="702" spans="1:11">
      <c r="A702" s="21">
        <v>2100205</v>
      </c>
      <c r="B702" s="21" t="s">
        <v>258</v>
      </c>
      <c r="C702" s="23">
        <f t="shared" si="225"/>
        <v>7</v>
      </c>
      <c r="D702" s="23" t="str">
        <f t="shared" si="253"/>
        <v>21002</v>
      </c>
      <c r="E702" s="25">
        <f>VLOOKUP(A702,'[1]L02'!$A$6:$D$1317,4,0)</f>
        <v>234</v>
      </c>
      <c r="F702" s="25">
        <f>ROUND(SUMIF([3]表三汇总表!$A$10:$A$611,A702,[3]表三汇总表!$D$10:$D$611),0)</f>
        <v>0</v>
      </c>
      <c r="G702" s="25">
        <f>VLOOKUP(A702,'[2]L02'!$A$6:$C$1332,3,0)</f>
        <v>263</v>
      </c>
      <c r="H702" s="26" t="e">
        <f t="shared" si="258"/>
        <v>#DIV/0!</v>
      </c>
      <c r="I702" s="26">
        <f t="shared" si="259"/>
        <v>12.3931623931624</v>
      </c>
      <c r="K702" s="4"/>
    </row>
    <row r="703" spans="1:11">
      <c r="A703" s="21">
        <v>2100206</v>
      </c>
      <c r="B703" s="21" t="s">
        <v>259</v>
      </c>
      <c r="C703" s="23">
        <f t="shared" si="225"/>
        <v>7</v>
      </c>
      <c r="D703" s="23" t="str">
        <f t="shared" si="253"/>
        <v>21002</v>
      </c>
      <c r="E703" s="25">
        <f>VLOOKUP(A703,'[1]L02'!$A$6:$D$1317,4,0)</f>
        <v>0</v>
      </c>
      <c r="F703" s="25">
        <f>ROUND(SUMIF([3]表三汇总表!$A$10:$A$611,A703,[3]表三汇总表!$D$10:$D$611),0)</f>
        <v>0</v>
      </c>
      <c r="G703" s="25">
        <f>VLOOKUP(A703,'[2]L02'!$A$6:$C$1332,3,0)</f>
        <v>8</v>
      </c>
      <c r="H703" s="26" t="e">
        <f t="shared" si="258"/>
        <v>#DIV/0!</v>
      </c>
      <c r="I703" s="26" t="e">
        <f t="shared" si="259"/>
        <v>#DIV/0!</v>
      </c>
      <c r="K703" s="4"/>
    </row>
    <row r="704" spans="1:11">
      <c r="A704" s="21">
        <v>2100207</v>
      </c>
      <c r="B704" s="21" t="s">
        <v>756</v>
      </c>
      <c r="C704" s="23">
        <f t="shared" si="225"/>
        <v>7</v>
      </c>
      <c r="D704" s="23" t="str">
        <f t="shared" si="253"/>
        <v>21002</v>
      </c>
      <c r="E704" s="25">
        <f>VLOOKUP(A704,'[1]L02'!$A$6:$D$1317,4,0)</f>
        <v>0</v>
      </c>
      <c r="F704" s="25">
        <f>ROUND(SUMIF([3]表三汇总表!$A$10:$A$611,A704,[3]表三汇总表!$D$10:$D$611),0)</f>
        <v>0</v>
      </c>
      <c r="G704" s="25">
        <f>VLOOKUP(A704,'[2]L02'!$A$6:$C$1332,3,0)</f>
        <v>0</v>
      </c>
      <c r="H704" s="26" t="e">
        <f t="shared" si="258"/>
        <v>#DIV/0!</v>
      </c>
      <c r="I704" s="26" t="e">
        <f t="shared" si="259"/>
        <v>#DIV/0!</v>
      </c>
      <c r="K704" s="4"/>
    </row>
    <row r="705" spans="1:11">
      <c r="A705" s="21">
        <v>2100208</v>
      </c>
      <c r="B705" s="21" t="s">
        <v>757</v>
      </c>
      <c r="C705" s="23">
        <f t="shared" si="225"/>
        <v>7</v>
      </c>
      <c r="D705" s="23" t="str">
        <f t="shared" si="253"/>
        <v>21002</v>
      </c>
      <c r="E705" s="25">
        <f>VLOOKUP(A705,'[1]L02'!$A$6:$D$1317,4,0)</f>
        <v>0</v>
      </c>
      <c r="F705" s="25">
        <f>ROUND(SUMIF([3]表三汇总表!$A$10:$A$611,A705,[3]表三汇总表!$D$10:$D$611),0)</f>
        <v>0</v>
      </c>
      <c r="G705" s="25">
        <f>VLOOKUP(A705,'[2]L02'!$A$6:$C$1332,3,0)</f>
        <v>0</v>
      </c>
      <c r="H705" s="26" t="e">
        <f t="shared" si="258"/>
        <v>#DIV/0!</v>
      </c>
      <c r="I705" s="26" t="e">
        <f t="shared" si="259"/>
        <v>#DIV/0!</v>
      </c>
      <c r="K705" s="4"/>
    </row>
    <row r="706" spans="1:11">
      <c r="A706" s="21">
        <v>2100209</v>
      </c>
      <c r="B706" s="21" t="s">
        <v>758</v>
      </c>
      <c r="C706" s="23">
        <f t="shared" si="225"/>
        <v>7</v>
      </c>
      <c r="D706" s="23" t="str">
        <f t="shared" si="253"/>
        <v>21002</v>
      </c>
      <c r="E706" s="25">
        <f>VLOOKUP(A706,'[1]L02'!$A$6:$D$1317,4,0)</f>
        <v>0</v>
      </c>
      <c r="F706" s="25">
        <f>ROUND(SUMIF([3]表三汇总表!$A$10:$A$611,A706,[3]表三汇总表!$D$10:$D$611),0)</f>
        <v>0</v>
      </c>
      <c r="G706" s="25">
        <f>VLOOKUP(A706,'[2]L02'!$A$6:$C$1332,3,0)</f>
        <v>0</v>
      </c>
      <c r="H706" s="26" t="e">
        <f t="shared" si="258"/>
        <v>#DIV/0!</v>
      </c>
      <c r="I706" s="26" t="e">
        <f t="shared" si="259"/>
        <v>#DIV/0!</v>
      </c>
      <c r="K706" s="4"/>
    </row>
    <row r="707" spans="1:11">
      <c r="A707" s="21">
        <v>2100210</v>
      </c>
      <c r="B707" s="21" t="s">
        <v>759</v>
      </c>
      <c r="C707" s="23">
        <f t="shared" si="225"/>
        <v>7</v>
      </c>
      <c r="D707" s="23" t="str">
        <f t="shared" si="253"/>
        <v>21002</v>
      </c>
      <c r="E707" s="25">
        <f>VLOOKUP(A707,'[1]L02'!$A$6:$D$1317,4,0)</f>
        <v>0</v>
      </c>
      <c r="F707" s="25">
        <f>ROUND(SUMIF([3]表三汇总表!$A$10:$A$611,A707,[3]表三汇总表!$D$10:$D$611),0)</f>
        <v>0</v>
      </c>
      <c r="G707" s="25">
        <f>VLOOKUP(A707,'[2]L02'!$A$6:$C$1332,3,0)</f>
        <v>0</v>
      </c>
      <c r="H707" s="26" t="e">
        <f t="shared" si="258"/>
        <v>#DIV/0!</v>
      </c>
      <c r="I707" s="26" t="e">
        <f t="shared" si="259"/>
        <v>#DIV/0!</v>
      </c>
      <c r="K707" s="4"/>
    </row>
    <row r="708" spans="1:11">
      <c r="A708" s="21">
        <v>2100211</v>
      </c>
      <c r="B708" s="21" t="s">
        <v>760</v>
      </c>
      <c r="C708" s="23">
        <f t="shared" si="225"/>
        <v>7</v>
      </c>
      <c r="D708" s="23" t="str">
        <f t="shared" si="253"/>
        <v>21002</v>
      </c>
      <c r="E708" s="25">
        <f>VLOOKUP(A708,'[1]L02'!$A$6:$D$1317,4,0)</f>
        <v>0</v>
      </c>
      <c r="F708" s="25">
        <f>ROUND(SUMIF([3]表三汇总表!$A$10:$A$611,A708,[3]表三汇总表!$D$10:$D$611),0)</f>
        <v>0</v>
      </c>
      <c r="G708" s="25">
        <f>VLOOKUP(A708,'[2]L02'!$A$6:$C$1332,3,0)</f>
        <v>0</v>
      </c>
      <c r="H708" s="26" t="e">
        <f t="shared" si="258"/>
        <v>#DIV/0!</v>
      </c>
      <c r="I708" s="26" t="e">
        <f t="shared" si="259"/>
        <v>#DIV/0!</v>
      </c>
      <c r="K708" s="4"/>
    </row>
    <row r="709" spans="1:11">
      <c r="A709" s="21">
        <v>2100212</v>
      </c>
      <c r="B709" s="21" t="s">
        <v>761</v>
      </c>
      <c r="C709" s="23">
        <f t="shared" si="225"/>
        <v>7</v>
      </c>
      <c r="D709" s="23" t="str">
        <f t="shared" si="253"/>
        <v>21002</v>
      </c>
      <c r="E709" s="25">
        <f>VLOOKUP(A709,'[1]L02'!$A$6:$D$1317,4,0)</f>
        <v>0</v>
      </c>
      <c r="F709" s="25">
        <f>ROUND(SUMIF([3]表三汇总表!$A$10:$A$611,A709,[3]表三汇总表!$D$10:$D$611),0)</f>
        <v>0</v>
      </c>
      <c r="G709" s="25">
        <f>VLOOKUP(A709,'[2]L02'!$A$6:$C$1332,3,0)</f>
        <v>0</v>
      </c>
      <c r="H709" s="26" t="e">
        <f t="shared" si="258"/>
        <v>#DIV/0!</v>
      </c>
      <c r="I709" s="26" t="e">
        <f t="shared" si="259"/>
        <v>#DIV/0!</v>
      </c>
      <c r="K709" s="4"/>
    </row>
    <row r="710" spans="1:11">
      <c r="A710" s="21">
        <v>2100213</v>
      </c>
      <c r="B710" s="21" t="s">
        <v>762</v>
      </c>
      <c r="C710" s="23">
        <f t="shared" si="225"/>
        <v>7</v>
      </c>
      <c r="D710" s="23" t="str">
        <f t="shared" si="253"/>
        <v>21002</v>
      </c>
      <c r="E710" s="25">
        <f>VLOOKUP(A710,'[1]L02'!$A$6:$D$1317,4,0)</f>
        <v>0</v>
      </c>
      <c r="F710" s="25">
        <f>ROUND(SUMIF([3]表三汇总表!$A$10:$A$611,A710,[3]表三汇总表!$D$10:$D$611),0)</f>
        <v>0</v>
      </c>
      <c r="G710" s="25">
        <f>VLOOKUP(A710,'[2]L02'!$A$6:$C$1332,3,0)</f>
        <v>0</v>
      </c>
      <c r="H710" s="26" t="e">
        <f t="shared" si="258"/>
        <v>#DIV/0!</v>
      </c>
      <c r="I710" s="26" t="e">
        <f t="shared" si="259"/>
        <v>#DIV/0!</v>
      </c>
      <c r="K710" s="4"/>
    </row>
    <row r="711" spans="1:11">
      <c r="A711" s="21">
        <v>2100299</v>
      </c>
      <c r="B711" s="21" t="s">
        <v>260</v>
      </c>
      <c r="C711" s="23">
        <f t="shared" si="225"/>
        <v>7</v>
      </c>
      <c r="D711" s="23" t="str">
        <f t="shared" si="253"/>
        <v>21002</v>
      </c>
      <c r="E711" s="25">
        <f>VLOOKUP(A711,'[1]L02'!$A$6:$D$1317,4,0)</f>
        <v>0</v>
      </c>
      <c r="F711" s="25">
        <f>ROUND(SUMIF([3]表三汇总表!$A$10:$A$611,A711,[3]表三汇总表!$D$10:$D$611),0)</f>
        <v>0</v>
      </c>
      <c r="G711" s="25">
        <f>VLOOKUP(A711,'[2]L02'!$A$6:$C$1332,3,0)</f>
        <v>300</v>
      </c>
      <c r="H711" s="26" t="e">
        <f t="shared" si="258"/>
        <v>#DIV/0!</v>
      </c>
      <c r="I711" s="26" t="e">
        <f t="shared" si="259"/>
        <v>#DIV/0!</v>
      </c>
      <c r="K711" s="4"/>
    </row>
    <row r="712" spans="1:11">
      <c r="A712" s="21">
        <v>21003</v>
      </c>
      <c r="B712" s="22" t="s">
        <v>261</v>
      </c>
      <c r="C712" s="23">
        <f t="shared" ref="C712:C730" si="260">LEN(A712)</f>
        <v>5</v>
      </c>
      <c r="D712" s="23" t="str">
        <f t="shared" si="253"/>
        <v/>
      </c>
      <c r="E712" s="34">
        <f t="shared" ref="E712:G712" si="261">SUM(E713:E715)</f>
        <v>4633</v>
      </c>
      <c r="F712" s="34">
        <f t="shared" si="261"/>
        <v>3889</v>
      </c>
      <c r="G712" s="34">
        <f t="shared" si="261"/>
        <v>3585</v>
      </c>
      <c r="H712" s="20">
        <f t="shared" si="258"/>
        <v>92.1830804834148</v>
      </c>
      <c r="I712" s="20">
        <f t="shared" si="259"/>
        <v>-22.6203323980142</v>
      </c>
      <c r="K712" s="4"/>
    </row>
    <row r="713" spans="1:11">
      <c r="A713" s="21">
        <v>2100301</v>
      </c>
      <c r="B713" s="21" t="s">
        <v>763</v>
      </c>
      <c r="C713" s="23">
        <f t="shared" si="260"/>
        <v>7</v>
      </c>
      <c r="D713" s="23" t="str">
        <f t="shared" si="253"/>
        <v>21003</v>
      </c>
      <c r="E713" s="25">
        <f>VLOOKUP(A713,'[1]L02'!$A$6:$D$1317,4,0)</f>
        <v>0</v>
      </c>
      <c r="F713" s="25">
        <f>ROUND(SUMIF([3]表三汇总表!$A$10:$A$611,A713,[3]表三汇总表!$D$10:$D$611),0)</f>
        <v>0</v>
      </c>
      <c r="G713" s="25">
        <f>VLOOKUP(A713,'[2]L02'!$A$6:$C$1332,3,0)</f>
        <v>0</v>
      </c>
      <c r="H713" s="26" t="e">
        <f t="shared" ref="H713:H716" si="262">G713/F713*100</f>
        <v>#DIV/0!</v>
      </c>
      <c r="I713" s="26" t="e">
        <f t="shared" ref="I713:I716" si="263">(G713-E713)/E713*100</f>
        <v>#DIV/0!</v>
      </c>
      <c r="K713" s="4"/>
    </row>
    <row r="714" spans="1:11">
      <c r="A714" s="21">
        <v>2100302</v>
      </c>
      <c r="B714" s="21" t="s">
        <v>262</v>
      </c>
      <c r="C714" s="23">
        <f t="shared" si="260"/>
        <v>7</v>
      </c>
      <c r="D714" s="23" t="str">
        <f t="shared" si="253"/>
        <v>21003</v>
      </c>
      <c r="E714" s="25">
        <f>VLOOKUP(A714,'[1]L02'!$A$6:$D$1317,4,0)</f>
        <v>4533</v>
      </c>
      <c r="F714" s="25">
        <f>ROUND(SUMIF([3]表三汇总表!$A$10:$A$611,A714,[3]表三汇总表!$D$10:$D$611),0)</f>
        <v>3889</v>
      </c>
      <c r="G714" s="25">
        <f>VLOOKUP(A714,'[2]L02'!$A$6:$C$1332,3,0)</f>
        <v>3585</v>
      </c>
      <c r="H714" s="26">
        <f t="shared" si="262"/>
        <v>92.1830804834148</v>
      </c>
      <c r="I714" s="26">
        <f t="shared" si="263"/>
        <v>-20.9133024487095</v>
      </c>
      <c r="K714" s="4"/>
    </row>
    <row r="715" spans="1:11">
      <c r="A715" s="21">
        <v>2100399</v>
      </c>
      <c r="B715" s="21" t="s">
        <v>263</v>
      </c>
      <c r="C715" s="23">
        <f t="shared" si="260"/>
        <v>7</v>
      </c>
      <c r="D715" s="23" t="str">
        <f t="shared" si="253"/>
        <v>21003</v>
      </c>
      <c r="E715" s="25">
        <f>VLOOKUP(A715,'[1]L02'!$A$6:$D$1317,4,0)</f>
        <v>100</v>
      </c>
      <c r="F715" s="25">
        <f>ROUND(SUMIF([3]表三汇总表!$A$10:$A$611,A715,[3]表三汇总表!$D$10:$D$611),0)</f>
        <v>0</v>
      </c>
      <c r="G715" s="25">
        <f>VLOOKUP(A715,'[2]L02'!$A$6:$C$1332,3,0)</f>
        <v>0</v>
      </c>
      <c r="H715" s="26" t="e">
        <f t="shared" si="262"/>
        <v>#DIV/0!</v>
      </c>
      <c r="I715" s="26">
        <f t="shared" si="263"/>
        <v>-100</v>
      </c>
      <c r="K715" s="4"/>
    </row>
    <row r="716" spans="1:11">
      <c r="A716" s="21">
        <v>21004</v>
      </c>
      <c r="B716" s="22" t="s">
        <v>264</v>
      </c>
      <c r="C716" s="23">
        <f t="shared" si="260"/>
        <v>5</v>
      </c>
      <c r="D716" s="23" t="str">
        <f t="shared" si="253"/>
        <v/>
      </c>
      <c r="E716" s="34">
        <f t="shared" ref="E716:G716" si="264">SUM(E717:E727)</f>
        <v>10536</v>
      </c>
      <c r="F716" s="34">
        <f t="shared" si="264"/>
        <v>2553</v>
      </c>
      <c r="G716" s="34">
        <f t="shared" si="264"/>
        <v>4107</v>
      </c>
      <c r="H716" s="20">
        <f t="shared" si="262"/>
        <v>160.869565217391</v>
      </c>
      <c r="I716" s="20">
        <f t="shared" si="263"/>
        <v>-61.0193621867882</v>
      </c>
      <c r="K716" s="4"/>
    </row>
    <row r="717" spans="1:11">
      <c r="A717" s="21">
        <v>2100401</v>
      </c>
      <c r="B717" s="21" t="s">
        <v>265</v>
      </c>
      <c r="C717" s="23">
        <f t="shared" si="260"/>
        <v>7</v>
      </c>
      <c r="D717" s="23" t="str">
        <f t="shared" si="253"/>
        <v>21004</v>
      </c>
      <c r="E717" s="25">
        <f>VLOOKUP(A717,'[1]L02'!$A$6:$D$1317,4,0)</f>
        <v>1314</v>
      </c>
      <c r="F717" s="25">
        <f>ROUND(SUMIF([3]表三汇总表!$A$10:$A$611,A717,[3]表三汇总表!$D$10:$D$611),0)</f>
        <v>705</v>
      </c>
      <c r="G717" s="25">
        <f>VLOOKUP(A717,'[2]L02'!$A$6:$C$1332,3,0)</f>
        <v>718</v>
      </c>
      <c r="H717" s="26">
        <f t="shared" ref="H717:H728" si="265">G717/F717*100</f>
        <v>101.843971631206</v>
      </c>
      <c r="I717" s="26">
        <f t="shared" ref="I717:I728" si="266">(G717-E717)/E717*100</f>
        <v>-45.3576864535769</v>
      </c>
      <c r="K717" s="4"/>
    </row>
    <row r="718" spans="1:11">
      <c r="A718" s="21">
        <v>2100402</v>
      </c>
      <c r="B718" s="21" t="s">
        <v>266</v>
      </c>
      <c r="C718" s="23">
        <f t="shared" si="260"/>
        <v>7</v>
      </c>
      <c r="D718" s="23" t="str">
        <f t="shared" si="253"/>
        <v>21004</v>
      </c>
      <c r="E718" s="25">
        <f>VLOOKUP(A718,'[1]L02'!$A$6:$D$1317,4,0)</f>
        <v>290</v>
      </c>
      <c r="F718" s="25">
        <f>ROUND(SUMIF([3]表三汇总表!$A$10:$A$611,A718,[3]表三汇总表!$D$10:$D$611),0)</f>
        <v>397</v>
      </c>
      <c r="G718" s="25">
        <f>VLOOKUP(A718,'[2]L02'!$A$6:$C$1332,3,0)</f>
        <v>0</v>
      </c>
      <c r="H718" s="26">
        <f t="shared" si="265"/>
        <v>0</v>
      </c>
      <c r="I718" s="26">
        <f t="shared" si="266"/>
        <v>-100</v>
      </c>
      <c r="K718" s="4"/>
    </row>
    <row r="719" spans="1:11">
      <c r="A719" s="21">
        <v>2100403</v>
      </c>
      <c r="B719" s="21" t="s">
        <v>267</v>
      </c>
      <c r="C719" s="23">
        <f t="shared" si="260"/>
        <v>7</v>
      </c>
      <c r="D719" s="23" t="str">
        <f t="shared" si="253"/>
        <v>21004</v>
      </c>
      <c r="E719" s="25">
        <f>VLOOKUP(A719,'[1]L02'!$A$6:$D$1317,4,0)</f>
        <v>100</v>
      </c>
      <c r="F719" s="25">
        <f>ROUND(SUMIF([3]表三汇总表!$A$10:$A$611,A719,[3]表三汇总表!$D$10:$D$611),0)</f>
        <v>835</v>
      </c>
      <c r="G719" s="25">
        <f>VLOOKUP(A719,'[2]L02'!$A$6:$C$1332,3,0)</f>
        <v>693</v>
      </c>
      <c r="H719" s="26">
        <f t="shared" si="265"/>
        <v>82.9940119760479</v>
      </c>
      <c r="I719" s="26">
        <f t="shared" si="266"/>
        <v>593</v>
      </c>
      <c r="K719" s="4"/>
    </row>
    <row r="720" spans="1:11">
      <c r="A720" s="21">
        <v>2100404</v>
      </c>
      <c r="B720" s="21" t="s">
        <v>764</v>
      </c>
      <c r="C720" s="23">
        <f t="shared" si="260"/>
        <v>7</v>
      </c>
      <c r="D720" s="23" t="str">
        <f t="shared" si="253"/>
        <v>21004</v>
      </c>
      <c r="E720" s="25">
        <f>VLOOKUP(A720,'[1]L02'!$A$6:$D$1317,4,0)</f>
        <v>0</v>
      </c>
      <c r="F720" s="25">
        <f>ROUND(SUMIF([3]表三汇总表!$A$10:$A$611,A720,[3]表三汇总表!$D$10:$D$611),0)</f>
        <v>0</v>
      </c>
      <c r="G720" s="25">
        <f>VLOOKUP(A720,'[2]L02'!$A$6:$C$1332,3,0)</f>
        <v>0</v>
      </c>
      <c r="H720" s="26" t="e">
        <f t="shared" si="265"/>
        <v>#DIV/0!</v>
      </c>
      <c r="I720" s="26" t="e">
        <f t="shared" si="266"/>
        <v>#DIV/0!</v>
      </c>
      <c r="K720" s="4"/>
    </row>
    <row r="721" spans="1:11">
      <c r="A721" s="21">
        <v>2100405</v>
      </c>
      <c r="B721" s="21" t="s">
        <v>765</v>
      </c>
      <c r="C721" s="23">
        <f t="shared" si="260"/>
        <v>7</v>
      </c>
      <c r="D721" s="23" t="str">
        <f t="shared" si="253"/>
        <v>21004</v>
      </c>
      <c r="E721" s="25">
        <f>VLOOKUP(A721,'[1]L02'!$A$6:$D$1317,4,0)</f>
        <v>0</v>
      </c>
      <c r="F721" s="25">
        <f>ROUND(SUMIF([3]表三汇总表!$A$10:$A$611,A721,[3]表三汇总表!$D$10:$D$611),0)</f>
        <v>0</v>
      </c>
      <c r="G721" s="25">
        <f>VLOOKUP(A721,'[2]L02'!$A$6:$C$1332,3,0)</f>
        <v>0</v>
      </c>
      <c r="H721" s="26" t="e">
        <f t="shared" si="265"/>
        <v>#DIV/0!</v>
      </c>
      <c r="I721" s="26" t="e">
        <f t="shared" si="266"/>
        <v>#DIV/0!</v>
      </c>
      <c r="K721" s="4"/>
    </row>
    <row r="722" spans="1:11">
      <c r="A722" s="21">
        <v>2100406</v>
      </c>
      <c r="B722" s="21" t="s">
        <v>766</v>
      </c>
      <c r="C722" s="23">
        <f t="shared" si="260"/>
        <v>7</v>
      </c>
      <c r="D722" s="23" t="str">
        <f t="shared" si="253"/>
        <v>21004</v>
      </c>
      <c r="E722" s="25">
        <f>VLOOKUP(A722,'[1]L02'!$A$6:$D$1317,4,0)</f>
        <v>0</v>
      </c>
      <c r="F722" s="25">
        <f>ROUND(SUMIF([3]表三汇总表!$A$10:$A$611,A722,[3]表三汇总表!$D$10:$D$611),0)</f>
        <v>0</v>
      </c>
      <c r="G722" s="25">
        <f>VLOOKUP(A722,'[2]L02'!$A$6:$C$1332,3,0)</f>
        <v>0</v>
      </c>
      <c r="H722" s="26" t="e">
        <f t="shared" si="265"/>
        <v>#DIV/0!</v>
      </c>
      <c r="I722" s="26" t="e">
        <f t="shared" si="266"/>
        <v>#DIV/0!</v>
      </c>
      <c r="K722" s="4"/>
    </row>
    <row r="723" spans="1:11">
      <c r="A723" s="21">
        <v>2100407</v>
      </c>
      <c r="B723" s="21" t="s">
        <v>767</v>
      </c>
      <c r="C723" s="23">
        <f t="shared" si="260"/>
        <v>7</v>
      </c>
      <c r="D723" s="23" t="str">
        <f t="shared" si="253"/>
        <v>21004</v>
      </c>
      <c r="E723" s="25">
        <f>VLOOKUP(A723,'[1]L02'!$A$6:$D$1317,4,0)</f>
        <v>0</v>
      </c>
      <c r="F723" s="25">
        <f>ROUND(SUMIF([3]表三汇总表!$A$10:$A$611,A723,[3]表三汇总表!$D$10:$D$611),0)</f>
        <v>0</v>
      </c>
      <c r="G723" s="25">
        <f>VLOOKUP(A723,'[2]L02'!$A$6:$C$1332,3,0)</f>
        <v>0</v>
      </c>
      <c r="H723" s="26" t="e">
        <f t="shared" si="265"/>
        <v>#DIV/0!</v>
      </c>
      <c r="I723" s="26" t="e">
        <f t="shared" si="266"/>
        <v>#DIV/0!</v>
      </c>
      <c r="K723" s="4"/>
    </row>
    <row r="724" spans="1:11">
      <c r="A724" s="21">
        <v>2100408</v>
      </c>
      <c r="B724" s="21" t="s">
        <v>268</v>
      </c>
      <c r="C724" s="23">
        <f t="shared" si="260"/>
        <v>7</v>
      </c>
      <c r="D724" s="23" t="str">
        <f t="shared" si="253"/>
        <v>21004</v>
      </c>
      <c r="E724" s="25">
        <f>VLOOKUP(A724,'[1]L02'!$A$6:$D$1317,4,0)</f>
        <v>2934</v>
      </c>
      <c r="F724" s="25">
        <f>ROUND(SUMIF([3]表三汇总表!$A$10:$A$611,A724,[3]表三汇总表!$D$10:$D$611),0)</f>
        <v>346</v>
      </c>
      <c r="G724" s="25">
        <f>VLOOKUP(A724,'[2]L02'!$A$6:$C$1332,3,0)</f>
        <v>2474</v>
      </c>
      <c r="H724" s="26">
        <f t="shared" si="265"/>
        <v>715.028901734104</v>
      </c>
      <c r="I724" s="26">
        <f t="shared" si="266"/>
        <v>-15.6782549420586</v>
      </c>
      <c r="K724" s="4"/>
    </row>
    <row r="725" spans="1:11">
      <c r="A725" s="21">
        <v>2100409</v>
      </c>
      <c r="B725" s="21" t="s">
        <v>269</v>
      </c>
      <c r="C725" s="23">
        <f t="shared" si="260"/>
        <v>7</v>
      </c>
      <c r="D725" s="23" t="str">
        <f t="shared" si="253"/>
        <v>21004</v>
      </c>
      <c r="E725" s="25">
        <f>VLOOKUP(A725,'[1]L02'!$A$6:$D$1317,4,0)</f>
        <v>3067</v>
      </c>
      <c r="F725" s="25">
        <f>ROUND(SUMIF([3]表三汇总表!$A$10:$A$611,A725,[3]表三汇总表!$D$10:$D$611),0)</f>
        <v>270</v>
      </c>
      <c r="G725" s="25">
        <f>VLOOKUP(A725,'[2]L02'!$A$6:$C$1332,3,0)</f>
        <v>154</v>
      </c>
      <c r="H725" s="26">
        <f t="shared" si="265"/>
        <v>57.037037037037</v>
      </c>
      <c r="I725" s="26">
        <f t="shared" si="266"/>
        <v>-94.9788066514509</v>
      </c>
      <c r="K725" s="4"/>
    </row>
    <row r="726" spans="1:11">
      <c r="A726" s="21">
        <v>2100410</v>
      </c>
      <c r="B726" s="21" t="s">
        <v>270</v>
      </c>
      <c r="C726" s="23">
        <f t="shared" si="260"/>
        <v>7</v>
      </c>
      <c r="D726" s="23" t="str">
        <f t="shared" si="253"/>
        <v>21004</v>
      </c>
      <c r="E726" s="25">
        <f>VLOOKUP(A726,'[1]L02'!$A$6:$D$1317,4,0)</f>
        <v>5</v>
      </c>
      <c r="F726" s="25">
        <f>ROUND(SUMIF([3]表三汇总表!$A$10:$A$611,A726,[3]表三汇总表!$D$10:$D$611),0)</f>
        <v>0</v>
      </c>
      <c r="G726" s="25">
        <f>VLOOKUP(A726,'[2]L02'!$A$6:$C$1332,3,0)</f>
        <v>2</v>
      </c>
      <c r="H726" s="26" t="e">
        <f t="shared" si="265"/>
        <v>#DIV/0!</v>
      </c>
      <c r="I726" s="26">
        <f t="shared" si="266"/>
        <v>-60</v>
      </c>
      <c r="K726" s="4"/>
    </row>
    <row r="727" spans="1:11">
      <c r="A727" s="21">
        <v>2100499</v>
      </c>
      <c r="B727" s="21" t="s">
        <v>271</v>
      </c>
      <c r="C727" s="23">
        <f t="shared" si="260"/>
        <v>7</v>
      </c>
      <c r="D727" s="23" t="str">
        <f t="shared" si="253"/>
        <v>21004</v>
      </c>
      <c r="E727" s="25">
        <f>VLOOKUP(A727,'[1]L02'!$A$6:$D$1317,4,0)</f>
        <v>2826</v>
      </c>
      <c r="F727" s="25">
        <f>ROUND(SUMIF([3]表三汇总表!$A$10:$A$611,A727,[3]表三汇总表!$D$10:$D$611),0)</f>
        <v>0</v>
      </c>
      <c r="G727" s="25">
        <f>VLOOKUP(A727,'[2]L02'!$A$6:$C$1332,3,0)</f>
        <v>66</v>
      </c>
      <c r="H727" s="26" t="e">
        <f t="shared" si="265"/>
        <v>#DIV/0!</v>
      </c>
      <c r="I727" s="26">
        <f t="shared" si="266"/>
        <v>-97.6645435244161</v>
      </c>
      <c r="K727" s="4"/>
    </row>
    <row r="728" spans="1:11">
      <c r="A728" s="21">
        <v>21006</v>
      </c>
      <c r="B728" s="35" t="s">
        <v>272</v>
      </c>
      <c r="C728" s="23">
        <f t="shared" si="260"/>
        <v>5</v>
      </c>
      <c r="D728" s="23" t="str">
        <f t="shared" si="253"/>
        <v/>
      </c>
      <c r="E728" s="25">
        <f>E729+E730</f>
        <v>65</v>
      </c>
      <c r="F728" s="34"/>
      <c r="G728" s="25"/>
      <c r="H728" s="26"/>
      <c r="I728" s="26"/>
      <c r="K728" s="4"/>
    </row>
    <row r="729" spans="1:11">
      <c r="A729" s="21">
        <v>2100601</v>
      </c>
      <c r="B729" s="27" t="s">
        <v>273</v>
      </c>
      <c r="C729" s="23">
        <f t="shared" si="260"/>
        <v>7</v>
      </c>
      <c r="D729" s="23" t="str">
        <f t="shared" si="253"/>
        <v>21006</v>
      </c>
      <c r="E729" s="25">
        <f>VLOOKUP(A729,'[1]L02'!$A$6:$D$1317,4,0)</f>
        <v>65</v>
      </c>
      <c r="F729" s="25">
        <f>ROUND(SUMIF([3]表三汇总表!$A$10:$A$611,A729,[3]表三汇总表!$D$10:$D$611),0)</f>
        <v>0</v>
      </c>
      <c r="G729" s="25"/>
      <c r="H729" s="26"/>
      <c r="I729" s="26"/>
      <c r="K729" s="4"/>
    </row>
    <row r="730" spans="1:11">
      <c r="A730" s="21">
        <v>2100699</v>
      </c>
      <c r="B730" s="27" t="s">
        <v>768</v>
      </c>
      <c r="C730" s="23">
        <f t="shared" si="260"/>
        <v>7</v>
      </c>
      <c r="D730" s="23" t="str">
        <f t="shared" si="253"/>
        <v>21006</v>
      </c>
      <c r="E730" s="25">
        <f>VLOOKUP(A730,'[1]L02'!$A$6:$D$1317,4,0)</f>
        <v>0</v>
      </c>
      <c r="F730" s="25">
        <f>ROUND(SUMIF([3]表三汇总表!$A$10:$A$611,A730,[3]表三汇总表!$D$10:$D$611),0)</f>
        <v>0</v>
      </c>
      <c r="G730" s="25"/>
      <c r="H730" s="26"/>
      <c r="I730" s="26"/>
      <c r="K730" s="4"/>
    </row>
    <row r="731" spans="1:11">
      <c r="A731" s="21">
        <v>21007</v>
      </c>
      <c r="B731" s="22" t="s">
        <v>274</v>
      </c>
      <c r="C731" s="23">
        <f t="shared" ref="C731:C778" si="267">LEN(A731)</f>
        <v>5</v>
      </c>
      <c r="D731" s="23" t="str">
        <f t="shared" ref="D731:D758" si="268">IF(C731=5,"",MID(A731,1,5))</f>
        <v/>
      </c>
      <c r="E731" s="34">
        <f t="shared" ref="E731:G731" si="269">SUM(E732:E734)</f>
        <v>537</v>
      </c>
      <c r="F731" s="34">
        <f t="shared" si="269"/>
        <v>1334</v>
      </c>
      <c r="G731" s="34">
        <f t="shared" si="269"/>
        <v>1462</v>
      </c>
      <c r="H731" s="20">
        <f>G731/F731*100</f>
        <v>109.595202398801</v>
      </c>
      <c r="I731" s="20">
        <f>(G731-E731)/E731*100</f>
        <v>172.253258845438</v>
      </c>
      <c r="K731" s="4"/>
    </row>
    <row r="732" spans="1:11">
      <c r="A732" s="21">
        <v>2100716</v>
      </c>
      <c r="B732" s="21" t="s">
        <v>275</v>
      </c>
      <c r="C732" s="23">
        <f t="shared" si="267"/>
        <v>7</v>
      </c>
      <c r="D732" s="23" t="str">
        <f t="shared" si="268"/>
        <v>21007</v>
      </c>
      <c r="E732" s="25">
        <f>VLOOKUP(A732,'[1]L02'!$A$6:$D$1317,4,0)</f>
        <v>9</v>
      </c>
      <c r="F732" s="25">
        <f>ROUND(SUMIF([3]表三汇总表!$A$10:$A$611,A732,[3]表三汇总表!$D$10:$D$611),0)</f>
        <v>0</v>
      </c>
      <c r="G732" s="25">
        <f>VLOOKUP(A732,'[2]L02'!$A$6:$C$1332,3,0)</f>
        <v>0</v>
      </c>
      <c r="H732" s="26" t="e">
        <f t="shared" ref="H732:H735" si="270">G732/F732*100</f>
        <v>#DIV/0!</v>
      </c>
      <c r="I732" s="26">
        <f t="shared" ref="I732:I735" si="271">(G732-E732)/E732*100</f>
        <v>-100</v>
      </c>
      <c r="K732" s="4"/>
    </row>
    <row r="733" spans="1:11">
      <c r="A733" s="21">
        <v>2100717</v>
      </c>
      <c r="B733" s="21" t="s">
        <v>276</v>
      </c>
      <c r="C733" s="23">
        <f t="shared" si="267"/>
        <v>7</v>
      </c>
      <c r="D733" s="23" t="str">
        <f t="shared" si="268"/>
        <v>21007</v>
      </c>
      <c r="E733" s="25">
        <f>VLOOKUP(A733,'[1]L02'!$A$6:$D$1317,4,0)</f>
        <v>151</v>
      </c>
      <c r="F733" s="25">
        <f>ROUND(SUMIF([3]表三汇总表!$A$10:$A$611,A733,[3]表三汇总表!$D$10:$D$611),0)</f>
        <v>0</v>
      </c>
      <c r="G733" s="25">
        <f>VLOOKUP(A733,'[2]L02'!$A$6:$C$1332,3,0)</f>
        <v>376</v>
      </c>
      <c r="H733" s="26" t="e">
        <f t="shared" si="270"/>
        <v>#DIV/0!</v>
      </c>
      <c r="I733" s="26">
        <f t="shared" si="271"/>
        <v>149.006622516556</v>
      </c>
      <c r="K733" s="4"/>
    </row>
    <row r="734" spans="1:11">
      <c r="A734" s="21">
        <v>2100799</v>
      </c>
      <c r="B734" s="21" t="s">
        <v>277</v>
      </c>
      <c r="C734" s="23">
        <f t="shared" si="267"/>
        <v>7</v>
      </c>
      <c r="D734" s="23" t="str">
        <f t="shared" si="268"/>
        <v>21007</v>
      </c>
      <c r="E734" s="25">
        <f>VLOOKUP(A734,'[1]L02'!$A$6:$D$1317,4,0)</f>
        <v>377</v>
      </c>
      <c r="F734" s="25">
        <f>ROUND(SUMIF([3]表三汇总表!$A$10:$A$611,A734,[3]表三汇总表!$D$10:$D$611),0)</f>
        <v>1334</v>
      </c>
      <c r="G734" s="25">
        <f>VLOOKUP(A734,'[2]L02'!$A$6:$C$1332,3,0)</f>
        <v>1086</v>
      </c>
      <c r="H734" s="26">
        <f t="shared" si="270"/>
        <v>81.4092953523238</v>
      </c>
      <c r="I734" s="26">
        <f t="shared" si="271"/>
        <v>188.063660477454</v>
      </c>
      <c r="K734" s="4"/>
    </row>
    <row r="735" spans="1:11">
      <c r="A735" s="21">
        <v>21011</v>
      </c>
      <c r="B735" s="22" t="s">
        <v>278</v>
      </c>
      <c r="C735" s="23">
        <f t="shared" si="267"/>
        <v>5</v>
      </c>
      <c r="D735" s="23" t="str">
        <f t="shared" si="268"/>
        <v/>
      </c>
      <c r="E735" s="34">
        <f t="shared" ref="E735:G735" si="272">SUM(E736:E739)</f>
        <v>1364</v>
      </c>
      <c r="F735" s="34">
        <f t="shared" si="272"/>
        <v>0</v>
      </c>
      <c r="G735" s="34">
        <f t="shared" si="272"/>
        <v>1102</v>
      </c>
      <c r="H735" s="20" t="e">
        <f t="shared" si="270"/>
        <v>#DIV/0!</v>
      </c>
      <c r="I735" s="20">
        <f t="shared" si="271"/>
        <v>-19.208211143695</v>
      </c>
      <c r="K735" s="4"/>
    </row>
    <row r="736" spans="1:11">
      <c r="A736" s="21">
        <v>2101101</v>
      </c>
      <c r="B736" s="21" t="s">
        <v>279</v>
      </c>
      <c r="C736" s="23">
        <f t="shared" si="267"/>
        <v>7</v>
      </c>
      <c r="D736" s="23" t="str">
        <f t="shared" si="268"/>
        <v>21011</v>
      </c>
      <c r="E736" s="25">
        <f>VLOOKUP(A736,'[1]L02'!$A$6:$D$1317,4,0)</f>
        <v>1233</v>
      </c>
      <c r="F736" s="25">
        <f>ROUND(SUMIF([3]表三汇总表!$A$10:$A$611,A736,[3]表三汇总表!$D$10:$D$611),0)</f>
        <v>0</v>
      </c>
      <c r="G736" s="25">
        <f>VLOOKUP(A736,'[2]L02'!$A$6:$C$1332,3,0)</f>
        <v>866</v>
      </c>
      <c r="H736" s="26" t="e">
        <f t="shared" ref="H736:H740" si="273">G736/F736*100</f>
        <v>#DIV/0!</v>
      </c>
      <c r="I736" s="26">
        <f t="shared" ref="I736:I740" si="274">(G736-E736)/E736*100</f>
        <v>-29.764801297648</v>
      </c>
      <c r="K736" s="4"/>
    </row>
    <row r="737" spans="1:11">
      <c r="A737" s="21">
        <v>2101102</v>
      </c>
      <c r="B737" s="21" t="s">
        <v>280</v>
      </c>
      <c r="C737" s="23">
        <f t="shared" si="267"/>
        <v>7</v>
      </c>
      <c r="D737" s="23" t="str">
        <f t="shared" si="268"/>
        <v>21011</v>
      </c>
      <c r="E737" s="25">
        <f>VLOOKUP(A737,'[1]L02'!$A$6:$D$1317,4,0)</f>
        <v>89</v>
      </c>
      <c r="F737" s="25">
        <f>ROUND(SUMIF([3]表三汇总表!$A$10:$A$611,A737,[3]表三汇总表!$D$10:$D$611),0)</f>
        <v>0</v>
      </c>
      <c r="G737" s="25">
        <f>VLOOKUP(A737,'[2]L02'!$A$6:$C$1332,3,0)</f>
        <v>231</v>
      </c>
      <c r="H737" s="26" t="e">
        <f t="shared" si="273"/>
        <v>#DIV/0!</v>
      </c>
      <c r="I737" s="26">
        <f t="shared" si="274"/>
        <v>159.550561797753</v>
      </c>
      <c r="K737" s="4"/>
    </row>
    <row r="738" spans="1:11">
      <c r="A738" s="21">
        <v>2101103</v>
      </c>
      <c r="B738" s="21" t="s">
        <v>281</v>
      </c>
      <c r="C738" s="23">
        <f t="shared" si="267"/>
        <v>7</v>
      </c>
      <c r="D738" s="23" t="str">
        <f t="shared" si="268"/>
        <v>21011</v>
      </c>
      <c r="E738" s="25">
        <f>VLOOKUP(A738,'[1]L02'!$A$6:$D$1317,4,0)</f>
        <v>13</v>
      </c>
      <c r="F738" s="25">
        <f>ROUND(SUMIF([3]表三汇总表!$A$10:$A$611,A738,[3]表三汇总表!$D$10:$D$611),0)</f>
        <v>0</v>
      </c>
      <c r="G738" s="25">
        <f>VLOOKUP(A738,'[2]L02'!$A$6:$C$1332,3,0)</f>
        <v>0</v>
      </c>
      <c r="H738" s="26" t="e">
        <f t="shared" si="273"/>
        <v>#DIV/0!</v>
      </c>
      <c r="I738" s="26">
        <f t="shared" si="274"/>
        <v>-100</v>
      </c>
      <c r="K738" s="4"/>
    </row>
    <row r="739" spans="1:11">
      <c r="A739" s="21">
        <v>2101199</v>
      </c>
      <c r="B739" s="21" t="s">
        <v>282</v>
      </c>
      <c r="C739" s="23">
        <f t="shared" si="267"/>
        <v>7</v>
      </c>
      <c r="D739" s="23" t="str">
        <f t="shared" si="268"/>
        <v>21011</v>
      </c>
      <c r="E739" s="25">
        <f>VLOOKUP(A739,'[1]L02'!$A$6:$D$1317,4,0)</f>
        <v>29</v>
      </c>
      <c r="F739" s="25">
        <f>ROUND(SUMIF([3]表三汇总表!$A$10:$A$611,A739,[3]表三汇总表!$D$10:$D$611),0)</f>
        <v>0</v>
      </c>
      <c r="G739" s="25">
        <f>VLOOKUP(A739,'[2]L02'!$A$6:$C$1332,3,0)</f>
        <v>5</v>
      </c>
      <c r="H739" s="26" t="e">
        <f t="shared" si="273"/>
        <v>#DIV/0!</v>
      </c>
      <c r="I739" s="26">
        <f t="shared" si="274"/>
        <v>-82.7586206896552</v>
      </c>
      <c r="K739" s="4"/>
    </row>
    <row r="740" spans="1:11">
      <c r="A740" s="21">
        <v>21012</v>
      </c>
      <c r="B740" s="22" t="s">
        <v>283</v>
      </c>
      <c r="C740" s="23">
        <f t="shared" si="267"/>
        <v>5</v>
      </c>
      <c r="D740" s="23" t="str">
        <f t="shared" si="268"/>
        <v/>
      </c>
      <c r="E740" s="34">
        <f t="shared" ref="E740:G740" si="275">SUM(E741:E743)</f>
        <v>2449</v>
      </c>
      <c r="F740" s="34">
        <f t="shared" si="275"/>
        <v>3139</v>
      </c>
      <c r="G740" s="34">
        <f t="shared" si="275"/>
        <v>5677</v>
      </c>
      <c r="H740" s="20">
        <f t="shared" si="273"/>
        <v>180.853775087608</v>
      </c>
      <c r="I740" s="20">
        <f t="shared" si="274"/>
        <v>131.808901592487</v>
      </c>
      <c r="K740" s="4"/>
    </row>
    <row r="741" spans="1:11">
      <c r="A741" s="21">
        <v>2101201</v>
      </c>
      <c r="B741" s="21" t="s">
        <v>284</v>
      </c>
      <c r="C741" s="23">
        <f t="shared" si="267"/>
        <v>7</v>
      </c>
      <c r="D741" s="23" t="str">
        <f t="shared" si="268"/>
        <v>21012</v>
      </c>
      <c r="E741" s="25">
        <f>VLOOKUP(A741,'[1]L02'!$A$6:$D$1317,4,0)</f>
        <v>1588</v>
      </c>
      <c r="F741" s="25">
        <f>ROUND(SUMIF([3]表三汇总表!$A$10:$A$611,A741,[3]表三汇总表!$D$10:$D$611),0)</f>
        <v>1979</v>
      </c>
      <c r="G741" s="25">
        <f>VLOOKUP(A741,'[2]L02'!$A$6:$C$1332,3,0)</f>
        <v>0</v>
      </c>
      <c r="H741" s="26">
        <f t="shared" ref="H741:H744" si="276">G741/F741*100</f>
        <v>0</v>
      </c>
      <c r="I741" s="26">
        <f t="shared" ref="I741:I744" si="277">(G741-E741)/E741*100</f>
        <v>-100</v>
      </c>
      <c r="K741" s="4"/>
    </row>
    <row r="742" spans="1:11">
      <c r="A742" s="21">
        <v>2101202</v>
      </c>
      <c r="B742" s="21" t="s">
        <v>285</v>
      </c>
      <c r="C742" s="23">
        <f t="shared" si="267"/>
        <v>7</v>
      </c>
      <c r="D742" s="23" t="str">
        <f t="shared" si="268"/>
        <v>21012</v>
      </c>
      <c r="E742" s="25">
        <f>VLOOKUP(A742,'[1]L02'!$A$6:$D$1317,4,0)</f>
        <v>775</v>
      </c>
      <c r="F742" s="25">
        <f>ROUND(SUMIF([3]表三汇总表!$A$10:$A$611,A742,[3]表三汇总表!$D$10:$D$611),0)</f>
        <v>1056</v>
      </c>
      <c r="G742" s="25">
        <f>VLOOKUP(A742,'[2]L02'!$A$6:$C$1332,3,0)</f>
        <v>5657</v>
      </c>
      <c r="H742" s="26">
        <f t="shared" si="276"/>
        <v>535.700757575758</v>
      </c>
      <c r="I742" s="26">
        <f t="shared" si="277"/>
        <v>629.935483870968</v>
      </c>
      <c r="K742" s="4"/>
    </row>
    <row r="743" spans="1:11">
      <c r="A743" s="21">
        <v>2101299</v>
      </c>
      <c r="B743" s="21" t="s">
        <v>286</v>
      </c>
      <c r="C743" s="23">
        <f t="shared" si="267"/>
        <v>7</v>
      </c>
      <c r="D743" s="23" t="str">
        <f t="shared" si="268"/>
        <v>21012</v>
      </c>
      <c r="E743" s="25">
        <f>VLOOKUP(A743,'[1]L02'!$A$6:$D$1317,4,0)</f>
        <v>86</v>
      </c>
      <c r="F743" s="25">
        <f>ROUND(SUMIF([3]表三汇总表!$A$10:$A$611,A743,[3]表三汇总表!$D$10:$D$611),0)</f>
        <v>104</v>
      </c>
      <c r="G743" s="25">
        <f>VLOOKUP(A743,'[2]L02'!$A$6:$C$1332,3,0)</f>
        <v>20</v>
      </c>
      <c r="H743" s="26">
        <f t="shared" si="276"/>
        <v>19.2307692307692</v>
      </c>
      <c r="I743" s="26">
        <f t="shared" si="277"/>
        <v>-76.7441860465116</v>
      </c>
      <c r="K743" s="4"/>
    </row>
    <row r="744" spans="1:11">
      <c r="A744" s="21">
        <v>21013</v>
      </c>
      <c r="B744" s="22" t="s">
        <v>287</v>
      </c>
      <c r="C744" s="23">
        <f t="shared" si="267"/>
        <v>5</v>
      </c>
      <c r="D744" s="23" t="str">
        <f t="shared" si="268"/>
        <v/>
      </c>
      <c r="E744" s="34">
        <f t="shared" ref="E744:G744" si="278">SUM(E745:E747)</f>
        <v>2097</v>
      </c>
      <c r="F744" s="34">
        <f t="shared" si="278"/>
        <v>802</v>
      </c>
      <c r="G744" s="34">
        <f t="shared" si="278"/>
        <v>1543</v>
      </c>
      <c r="H744" s="20">
        <f t="shared" si="276"/>
        <v>192.394014962594</v>
      </c>
      <c r="I744" s="20">
        <f t="shared" si="277"/>
        <v>-26.4186933714831</v>
      </c>
      <c r="K744" s="4"/>
    </row>
    <row r="745" spans="1:11">
      <c r="A745" s="21">
        <v>2101301</v>
      </c>
      <c r="B745" s="21" t="s">
        <v>288</v>
      </c>
      <c r="C745" s="23">
        <f t="shared" si="267"/>
        <v>7</v>
      </c>
      <c r="D745" s="23" t="str">
        <f t="shared" si="268"/>
        <v>21013</v>
      </c>
      <c r="E745" s="25">
        <f>VLOOKUP(A745,'[1]L02'!$A$6:$D$1317,4,0)</f>
        <v>2093</v>
      </c>
      <c r="F745" s="25">
        <f>ROUND(SUMIF([3]表三汇总表!$A$10:$A$611,A745,[3]表三汇总表!$D$10:$D$611),0)</f>
        <v>802</v>
      </c>
      <c r="G745" s="25">
        <f>VLOOKUP(A745,'[2]L02'!$A$6:$C$1332,3,0)</f>
        <v>1543</v>
      </c>
      <c r="H745" s="26">
        <f t="shared" ref="H745:H748" si="279">G745/F745*100</f>
        <v>192.394014962594</v>
      </c>
      <c r="I745" s="26">
        <f t="shared" ref="I745:I748" si="280">(G745-E745)/E745*100</f>
        <v>-26.2780697563306</v>
      </c>
      <c r="K745" s="4"/>
    </row>
    <row r="746" spans="1:11">
      <c r="A746" s="21">
        <v>2101302</v>
      </c>
      <c r="B746" s="21" t="s">
        <v>769</v>
      </c>
      <c r="C746" s="23">
        <f t="shared" si="267"/>
        <v>7</v>
      </c>
      <c r="D746" s="23" t="str">
        <f t="shared" si="268"/>
        <v>21013</v>
      </c>
      <c r="E746" s="25">
        <f>VLOOKUP(A746,'[1]L02'!$A$6:$D$1317,4,0)</f>
        <v>0</v>
      </c>
      <c r="F746" s="25">
        <f>ROUND(SUMIF([3]表三汇总表!$A$10:$A$611,A746,[3]表三汇总表!$D$10:$D$611),0)</f>
        <v>0</v>
      </c>
      <c r="G746" s="25">
        <f>VLOOKUP(A746,'[2]L02'!$A$6:$C$1332,3,0)</f>
        <v>0</v>
      </c>
      <c r="H746" s="26" t="e">
        <f t="shared" si="279"/>
        <v>#DIV/0!</v>
      </c>
      <c r="I746" s="26" t="e">
        <f t="shared" si="280"/>
        <v>#DIV/0!</v>
      </c>
      <c r="K746" s="4"/>
    </row>
    <row r="747" spans="1:11">
      <c r="A747" s="21">
        <v>2101399</v>
      </c>
      <c r="B747" s="21" t="s">
        <v>289</v>
      </c>
      <c r="C747" s="23">
        <f t="shared" si="267"/>
        <v>7</v>
      </c>
      <c r="D747" s="23" t="str">
        <f t="shared" si="268"/>
        <v>21013</v>
      </c>
      <c r="E747" s="25">
        <f>VLOOKUP(A747,'[1]L02'!$A$6:$D$1317,4,0)</f>
        <v>4</v>
      </c>
      <c r="F747" s="25">
        <f>ROUND(SUMIF([3]表三汇总表!$A$10:$A$611,A747,[3]表三汇总表!$D$10:$D$611),0)</f>
        <v>0</v>
      </c>
      <c r="G747" s="25">
        <f>VLOOKUP(A747,'[2]L02'!$A$6:$C$1332,3,0)</f>
        <v>0</v>
      </c>
      <c r="H747" s="26" t="e">
        <f t="shared" si="279"/>
        <v>#DIV/0!</v>
      </c>
      <c r="I747" s="26">
        <f t="shared" si="280"/>
        <v>-100</v>
      </c>
      <c r="K747" s="4"/>
    </row>
    <row r="748" spans="1:11">
      <c r="A748" s="21">
        <v>21014</v>
      </c>
      <c r="B748" s="22" t="s">
        <v>290</v>
      </c>
      <c r="C748" s="23">
        <f t="shared" si="267"/>
        <v>5</v>
      </c>
      <c r="D748" s="23" t="str">
        <f t="shared" si="268"/>
        <v/>
      </c>
      <c r="E748" s="34">
        <f t="shared" ref="E748:G748" si="281">SUM(E749:E750)</f>
        <v>42</v>
      </c>
      <c r="F748" s="34">
        <f t="shared" si="281"/>
        <v>0</v>
      </c>
      <c r="G748" s="34">
        <f t="shared" si="281"/>
        <v>91</v>
      </c>
      <c r="H748" s="20" t="e">
        <f t="shared" si="279"/>
        <v>#DIV/0!</v>
      </c>
      <c r="I748" s="20">
        <f t="shared" si="280"/>
        <v>116.666666666667</v>
      </c>
      <c r="K748" s="4"/>
    </row>
    <row r="749" spans="1:11">
      <c r="A749" s="21">
        <v>2101401</v>
      </c>
      <c r="B749" s="21" t="s">
        <v>291</v>
      </c>
      <c r="C749" s="23">
        <f t="shared" si="267"/>
        <v>7</v>
      </c>
      <c r="D749" s="23" t="str">
        <f t="shared" si="268"/>
        <v>21014</v>
      </c>
      <c r="E749" s="25">
        <f>VLOOKUP(A749,'[1]L02'!$A$6:$D$1317,4,0)</f>
        <v>42</v>
      </c>
      <c r="F749" s="25">
        <f>ROUND(SUMIF([3]表三汇总表!$A$10:$A$611,A749,[3]表三汇总表!$D$10:$D$611),0)</f>
        <v>0</v>
      </c>
      <c r="G749" s="25">
        <f>VLOOKUP(A749,'[2]L02'!$A$6:$C$1332,3,0)</f>
        <v>91</v>
      </c>
      <c r="H749" s="26" t="e">
        <f t="shared" ref="H749:H760" si="282">G749/F749*100</f>
        <v>#DIV/0!</v>
      </c>
      <c r="I749" s="26">
        <f t="shared" ref="I749:I760" si="283">(G749-E749)/E749*100</f>
        <v>116.666666666667</v>
      </c>
      <c r="K749" s="4"/>
    </row>
    <row r="750" spans="1:11">
      <c r="A750" s="21">
        <v>2101499</v>
      </c>
      <c r="B750" s="21" t="s">
        <v>770</v>
      </c>
      <c r="C750" s="23">
        <f t="shared" si="267"/>
        <v>7</v>
      </c>
      <c r="D750" s="23" t="str">
        <f t="shared" si="268"/>
        <v>21014</v>
      </c>
      <c r="E750" s="25">
        <f>VLOOKUP(A750,'[1]L02'!$A$6:$D$1317,4,0)</f>
        <v>0</v>
      </c>
      <c r="F750" s="25">
        <f>ROUND(SUMIF([3]表三汇总表!$A$10:$A$611,A750,[3]表三汇总表!$D$10:$D$611),0)</f>
        <v>0</v>
      </c>
      <c r="G750" s="25">
        <f>VLOOKUP(A750,'[2]L02'!$A$6:$C$1332,3,0)</f>
        <v>0</v>
      </c>
      <c r="H750" s="26" t="e">
        <f t="shared" si="282"/>
        <v>#DIV/0!</v>
      </c>
      <c r="I750" s="26" t="e">
        <f t="shared" si="283"/>
        <v>#DIV/0!</v>
      </c>
      <c r="K750" s="4"/>
    </row>
    <row r="751" spans="1:11">
      <c r="A751" s="21">
        <v>21015</v>
      </c>
      <c r="B751" s="22" t="s">
        <v>771</v>
      </c>
      <c r="C751" s="23">
        <f t="shared" si="267"/>
        <v>5</v>
      </c>
      <c r="D751" s="23" t="str">
        <f t="shared" si="268"/>
        <v/>
      </c>
      <c r="E751" s="34">
        <f t="shared" ref="E751:G751" si="284">SUM(E752:E759)</f>
        <v>0</v>
      </c>
      <c r="F751" s="34">
        <f t="shared" si="284"/>
        <v>0</v>
      </c>
      <c r="G751" s="34">
        <f t="shared" si="284"/>
        <v>0</v>
      </c>
      <c r="H751" s="20" t="e">
        <f t="shared" si="282"/>
        <v>#DIV/0!</v>
      </c>
      <c r="I751" s="20" t="e">
        <f t="shared" si="283"/>
        <v>#DIV/0!</v>
      </c>
      <c r="K751" s="4"/>
    </row>
    <row r="752" spans="1:11">
      <c r="A752" s="21">
        <v>2101501</v>
      </c>
      <c r="B752" s="21" t="s">
        <v>12</v>
      </c>
      <c r="C752" s="23">
        <f t="shared" si="267"/>
        <v>7</v>
      </c>
      <c r="D752" s="23" t="str">
        <f t="shared" si="268"/>
        <v>21015</v>
      </c>
      <c r="E752" s="25">
        <f>VLOOKUP(A752,'[1]L02'!$A$6:$D$1317,4,0)</f>
        <v>0</v>
      </c>
      <c r="F752" s="25">
        <f>ROUND(SUMIF([3]表三汇总表!$A$10:$A$611,A752,[3]表三汇总表!$D$10:$D$611),0)</f>
        <v>0</v>
      </c>
      <c r="G752" s="25">
        <f>VLOOKUP(A752,'[2]L02'!$A$6:$C$1332,3,0)</f>
        <v>0</v>
      </c>
      <c r="H752" s="26" t="e">
        <f t="shared" si="282"/>
        <v>#DIV/0!</v>
      </c>
      <c r="I752" s="26" t="e">
        <f t="shared" si="283"/>
        <v>#DIV/0!</v>
      </c>
      <c r="K752" s="4"/>
    </row>
    <row r="753" spans="1:11">
      <c r="A753" s="21">
        <v>2101502</v>
      </c>
      <c r="B753" s="21" t="s">
        <v>13</v>
      </c>
      <c r="C753" s="23">
        <f t="shared" si="267"/>
        <v>7</v>
      </c>
      <c r="D753" s="23" t="str">
        <f t="shared" si="268"/>
        <v>21015</v>
      </c>
      <c r="E753" s="25">
        <f>VLOOKUP(A753,'[1]L02'!$A$6:$D$1317,4,0)</f>
        <v>0</v>
      </c>
      <c r="F753" s="25">
        <f>ROUND(SUMIF([3]表三汇总表!$A$10:$A$611,A753,[3]表三汇总表!$D$10:$D$611),0)</f>
        <v>0</v>
      </c>
      <c r="G753" s="25">
        <f>VLOOKUP(A753,'[2]L02'!$A$6:$C$1332,3,0)</f>
        <v>0</v>
      </c>
      <c r="H753" s="26" t="e">
        <f t="shared" si="282"/>
        <v>#DIV/0!</v>
      </c>
      <c r="I753" s="26" t="e">
        <f t="shared" si="283"/>
        <v>#DIV/0!</v>
      </c>
      <c r="K753" s="4"/>
    </row>
    <row r="754" spans="1:11">
      <c r="A754" s="21">
        <v>2101503</v>
      </c>
      <c r="B754" s="21" t="s">
        <v>64</v>
      </c>
      <c r="C754" s="23">
        <f t="shared" si="267"/>
        <v>7</v>
      </c>
      <c r="D754" s="23" t="str">
        <f t="shared" si="268"/>
        <v>21015</v>
      </c>
      <c r="E754" s="25">
        <f>VLOOKUP(A754,'[1]L02'!$A$6:$D$1317,4,0)</f>
        <v>0</v>
      </c>
      <c r="F754" s="25">
        <f>ROUND(SUMIF([3]表三汇总表!$A$10:$A$611,A754,[3]表三汇总表!$D$10:$D$611),0)</f>
        <v>0</v>
      </c>
      <c r="G754" s="25">
        <f>VLOOKUP(A754,'[2]L02'!$A$6:$C$1332,3,0)</f>
        <v>0</v>
      </c>
      <c r="H754" s="26" t="e">
        <f t="shared" si="282"/>
        <v>#DIV/0!</v>
      </c>
      <c r="I754" s="26" t="e">
        <f t="shared" si="283"/>
        <v>#DIV/0!</v>
      </c>
      <c r="K754" s="4"/>
    </row>
    <row r="755" spans="1:11">
      <c r="A755" s="21">
        <v>2101504</v>
      </c>
      <c r="B755" s="21" t="s">
        <v>89</v>
      </c>
      <c r="C755" s="23">
        <f t="shared" si="267"/>
        <v>7</v>
      </c>
      <c r="D755" s="23" t="str">
        <f t="shared" si="268"/>
        <v>21015</v>
      </c>
      <c r="E755" s="25">
        <f>VLOOKUP(A755,'[1]L02'!$A$6:$D$1317,4,0)</f>
        <v>0</v>
      </c>
      <c r="F755" s="25">
        <f>ROUND(SUMIF([3]表三汇总表!$A$10:$A$611,A755,[3]表三汇总表!$D$10:$D$611),0)</f>
        <v>0</v>
      </c>
      <c r="G755" s="25">
        <f>VLOOKUP(A755,'[2]L02'!$A$6:$C$1332,3,0)</f>
        <v>0</v>
      </c>
      <c r="H755" s="26" t="e">
        <f t="shared" si="282"/>
        <v>#DIV/0!</v>
      </c>
      <c r="I755" s="26" t="e">
        <f t="shared" si="283"/>
        <v>#DIV/0!</v>
      </c>
      <c r="K755" s="4"/>
    </row>
    <row r="756" spans="1:11">
      <c r="A756" s="21">
        <v>2101505</v>
      </c>
      <c r="B756" s="21" t="s">
        <v>772</v>
      </c>
      <c r="C756" s="23">
        <f t="shared" si="267"/>
        <v>7</v>
      </c>
      <c r="D756" s="23" t="str">
        <f t="shared" si="268"/>
        <v>21015</v>
      </c>
      <c r="E756" s="25">
        <f>VLOOKUP(A756,'[1]L02'!$A$6:$D$1317,4,0)</f>
        <v>0</v>
      </c>
      <c r="F756" s="25">
        <f>ROUND(SUMIF([3]表三汇总表!$A$10:$A$611,A756,[3]表三汇总表!$D$10:$D$611),0)</f>
        <v>0</v>
      </c>
      <c r="G756" s="25">
        <f>VLOOKUP(A756,'[2]L02'!$A$6:$C$1332,3,0)</f>
        <v>0</v>
      </c>
      <c r="H756" s="26" t="e">
        <f t="shared" si="282"/>
        <v>#DIV/0!</v>
      </c>
      <c r="I756" s="26" t="e">
        <f t="shared" si="283"/>
        <v>#DIV/0!</v>
      </c>
      <c r="K756" s="4"/>
    </row>
    <row r="757" spans="1:11">
      <c r="A757" s="21">
        <v>2101506</v>
      </c>
      <c r="B757" s="21" t="s">
        <v>773</v>
      </c>
      <c r="C757" s="23">
        <f t="shared" si="267"/>
        <v>7</v>
      </c>
      <c r="D757" s="23" t="str">
        <f t="shared" si="268"/>
        <v>21015</v>
      </c>
      <c r="E757" s="25">
        <f>VLOOKUP(A757,'[1]L02'!$A$6:$D$1317,4,0)</f>
        <v>0</v>
      </c>
      <c r="F757" s="25">
        <f>ROUND(SUMIF([3]表三汇总表!$A$10:$A$611,A757,[3]表三汇总表!$D$10:$D$611),0)</f>
        <v>0</v>
      </c>
      <c r="G757" s="25">
        <f>VLOOKUP(A757,'[2]L02'!$A$6:$C$1332,3,0)</f>
        <v>0</v>
      </c>
      <c r="H757" s="26" t="e">
        <f t="shared" si="282"/>
        <v>#DIV/0!</v>
      </c>
      <c r="I757" s="26" t="e">
        <f t="shared" si="283"/>
        <v>#DIV/0!</v>
      </c>
      <c r="K757" s="4"/>
    </row>
    <row r="758" spans="1:11">
      <c r="A758" s="21">
        <v>2101550</v>
      </c>
      <c r="B758" s="21" t="s">
        <v>33</v>
      </c>
      <c r="C758" s="23">
        <f t="shared" si="267"/>
        <v>7</v>
      </c>
      <c r="D758" s="23" t="str">
        <f t="shared" si="268"/>
        <v>21015</v>
      </c>
      <c r="E758" s="25">
        <f>VLOOKUP(A758,'[1]L02'!$A$6:$D$1317,4,0)</f>
        <v>0</v>
      </c>
      <c r="F758" s="25">
        <f>ROUND(SUMIF([3]表三汇总表!$A$10:$A$611,A758,[3]表三汇总表!$D$10:$D$611),0)</f>
        <v>0</v>
      </c>
      <c r="G758" s="25">
        <f>VLOOKUP(A758,'[2]L02'!$A$6:$C$1332,3,0)</f>
        <v>0</v>
      </c>
      <c r="H758" s="26" t="e">
        <f t="shared" si="282"/>
        <v>#DIV/0!</v>
      </c>
      <c r="I758" s="26" t="e">
        <f t="shared" si="283"/>
        <v>#DIV/0!</v>
      </c>
      <c r="K758" s="4"/>
    </row>
    <row r="759" spans="1:11">
      <c r="A759" s="21">
        <v>2101599</v>
      </c>
      <c r="B759" s="21" t="s">
        <v>774</v>
      </c>
      <c r="C759" s="23">
        <f t="shared" si="267"/>
        <v>7</v>
      </c>
      <c r="D759" s="23" t="str">
        <f t="shared" ref="D759:D774" si="285">IF(C759=5,"",MID(A759,1,5))</f>
        <v>21015</v>
      </c>
      <c r="E759" s="25">
        <f>VLOOKUP(A759,'[1]L02'!$A$6:$D$1317,4,0)</f>
        <v>0</v>
      </c>
      <c r="F759" s="25">
        <f>ROUND(SUMIF([3]表三汇总表!$A$10:$A$611,A759,[3]表三汇总表!$D$10:$D$611),0)</f>
        <v>0</v>
      </c>
      <c r="G759" s="25">
        <f>VLOOKUP(A759,'[2]L02'!$A$6:$C$1332,3,0)</f>
        <v>0</v>
      </c>
      <c r="H759" s="26" t="e">
        <f t="shared" si="282"/>
        <v>#DIV/0!</v>
      </c>
      <c r="I759" s="26" t="e">
        <f t="shared" si="283"/>
        <v>#DIV/0!</v>
      </c>
      <c r="K759" s="4"/>
    </row>
    <row r="760" spans="1:11">
      <c r="A760" s="21">
        <v>21016</v>
      </c>
      <c r="B760" s="22" t="s">
        <v>292</v>
      </c>
      <c r="C760" s="23">
        <f t="shared" si="267"/>
        <v>5</v>
      </c>
      <c r="D760" s="23" t="str">
        <f t="shared" si="285"/>
        <v/>
      </c>
      <c r="E760" s="34">
        <f t="shared" ref="E760:G760" si="286">E761</f>
        <v>16</v>
      </c>
      <c r="F760" s="34">
        <f t="shared" si="286"/>
        <v>0</v>
      </c>
      <c r="G760" s="34">
        <f t="shared" si="286"/>
        <v>11</v>
      </c>
      <c r="H760" s="20" t="e">
        <f t="shared" si="282"/>
        <v>#DIV/0!</v>
      </c>
      <c r="I760" s="20">
        <f t="shared" si="283"/>
        <v>-31.25</v>
      </c>
      <c r="K760" s="4"/>
    </row>
    <row r="761" spans="1:11">
      <c r="A761" s="21">
        <v>2101601</v>
      </c>
      <c r="B761" s="21" t="s">
        <v>293</v>
      </c>
      <c r="C761" s="23">
        <f t="shared" si="267"/>
        <v>7</v>
      </c>
      <c r="D761" s="23" t="str">
        <f t="shared" si="285"/>
        <v>21016</v>
      </c>
      <c r="E761" s="25">
        <f>VLOOKUP(A761,'[1]L02'!$A$6:$D$1317,4,0)</f>
        <v>16</v>
      </c>
      <c r="F761" s="25">
        <f>ROUND(SUMIF([3]表三汇总表!$A$10:$A$611,A761,[3]表三汇总表!$D$10:$D$611),0)</f>
        <v>0</v>
      </c>
      <c r="G761" s="25">
        <f>VLOOKUP(A761,'[2]L02'!$A$6:$C$1332,3,0)</f>
        <v>11</v>
      </c>
      <c r="H761" s="26" t="e">
        <f t="shared" ref="H761:H768" si="287">G761/F761*100</f>
        <v>#DIV/0!</v>
      </c>
      <c r="I761" s="26">
        <f t="shared" ref="I761:I768" si="288">(G761-E761)/E761*100</f>
        <v>-31.25</v>
      </c>
      <c r="K761" s="4"/>
    </row>
    <row r="762" spans="1:11">
      <c r="A762" s="29">
        <v>21017</v>
      </c>
      <c r="B762" s="30" t="s">
        <v>775</v>
      </c>
      <c r="C762" s="23">
        <f t="shared" si="267"/>
        <v>5</v>
      </c>
      <c r="D762" s="23" t="str">
        <f t="shared" si="285"/>
        <v/>
      </c>
      <c r="E762" s="34"/>
      <c r="F762" s="34">
        <f t="shared" ref="E762:G762" si="289">SUM(F763:F767)</f>
        <v>0</v>
      </c>
      <c r="G762" s="34">
        <f t="shared" si="289"/>
        <v>0</v>
      </c>
      <c r="H762" s="20" t="e">
        <f t="shared" si="287"/>
        <v>#DIV/0!</v>
      </c>
      <c r="I762" s="20" t="e">
        <f t="shared" si="288"/>
        <v>#DIV/0!</v>
      </c>
      <c r="K762" s="4"/>
    </row>
    <row r="763" spans="1:11">
      <c r="A763" s="29">
        <v>2101701</v>
      </c>
      <c r="B763" s="29" t="s">
        <v>12</v>
      </c>
      <c r="C763" s="23">
        <f t="shared" si="267"/>
        <v>7</v>
      </c>
      <c r="D763" s="23" t="str">
        <f t="shared" si="285"/>
        <v>21017</v>
      </c>
      <c r="E763" s="25"/>
      <c r="F763" s="25">
        <f>ROUND(SUMIF([3]表三汇总表!$A$10:$A$611,A763,[3]表三汇总表!$D$10:$D$611),0)</f>
        <v>0</v>
      </c>
      <c r="G763" s="25">
        <f>VLOOKUP(A763,'[2]L02'!$A$6:$C$1332,3,0)</f>
        <v>0</v>
      </c>
      <c r="H763" s="26" t="e">
        <f t="shared" si="287"/>
        <v>#DIV/0!</v>
      </c>
      <c r="I763" s="26" t="e">
        <f t="shared" si="288"/>
        <v>#DIV/0!</v>
      </c>
      <c r="K763" s="4"/>
    </row>
    <row r="764" spans="1:11">
      <c r="A764" s="29">
        <v>2101702</v>
      </c>
      <c r="B764" s="29" t="s">
        <v>13</v>
      </c>
      <c r="C764" s="23">
        <f t="shared" si="267"/>
        <v>7</v>
      </c>
      <c r="D764" s="23" t="str">
        <f t="shared" si="285"/>
        <v>21017</v>
      </c>
      <c r="E764" s="25"/>
      <c r="F764" s="25">
        <f>ROUND(SUMIF([3]表三汇总表!$A$10:$A$611,A764,[3]表三汇总表!$D$10:$D$611),0)</f>
        <v>0</v>
      </c>
      <c r="G764" s="25">
        <f>VLOOKUP(A764,'[2]L02'!$A$6:$C$1332,3,0)</f>
        <v>0</v>
      </c>
      <c r="H764" s="26" t="e">
        <f t="shared" si="287"/>
        <v>#DIV/0!</v>
      </c>
      <c r="I764" s="26" t="e">
        <f t="shared" si="288"/>
        <v>#DIV/0!</v>
      </c>
      <c r="K764" s="4"/>
    </row>
    <row r="765" spans="1:11">
      <c r="A765" s="29">
        <v>2101703</v>
      </c>
      <c r="B765" s="29" t="s">
        <v>64</v>
      </c>
      <c r="C765" s="23">
        <f t="shared" si="267"/>
        <v>7</v>
      </c>
      <c r="D765" s="23" t="str">
        <f t="shared" si="285"/>
        <v>21017</v>
      </c>
      <c r="E765" s="25"/>
      <c r="F765" s="25">
        <f>ROUND(SUMIF([3]表三汇总表!$A$10:$A$611,A765,[3]表三汇总表!$D$10:$D$611),0)</f>
        <v>0</v>
      </c>
      <c r="G765" s="25">
        <f>VLOOKUP(A765,'[2]L02'!$A$6:$C$1332,3,0)</f>
        <v>0</v>
      </c>
      <c r="H765" s="26" t="e">
        <f t="shared" si="287"/>
        <v>#DIV/0!</v>
      </c>
      <c r="I765" s="26" t="e">
        <f t="shared" si="288"/>
        <v>#DIV/0!</v>
      </c>
      <c r="K765" s="4"/>
    </row>
    <row r="766" spans="1:11">
      <c r="A766" s="29">
        <v>2101704</v>
      </c>
      <c r="B766" s="29" t="s">
        <v>273</v>
      </c>
      <c r="C766" s="23">
        <f t="shared" si="267"/>
        <v>7</v>
      </c>
      <c r="D766" s="23" t="str">
        <f t="shared" si="285"/>
        <v>21017</v>
      </c>
      <c r="E766" s="25"/>
      <c r="F766" s="25">
        <f>ROUND(SUMIF([3]表三汇总表!$A$10:$A$611,A766,[3]表三汇总表!$D$10:$D$611),0)</f>
        <v>0</v>
      </c>
      <c r="G766" s="25">
        <f>VLOOKUP(A766,'[2]L02'!$A$6:$C$1332,3,0)</f>
        <v>0</v>
      </c>
      <c r="H766" s="26" t="e">
        <f t="shared" si="287"/>
        <v>#DIV/0!</v>
      </c>
      <c r="I766" s="26" t="e">
        <f t="shared" si="288"/>
        <v>#DIV/0!</v>
      </c>
      <c r="K766" s="4"/>
    </row>
    <row r="767" spans="1:11">
      <c r="A767" s="29">
        <v>2101799</v>
      </c>
      <c r="B767" s="29" t="s">
        <v>776</v>
      </c>
      <c r="C767" s="23">
        <f t="shared" si="267"/>
        <v>7</v>
      </c>
      <c r="D767" s="23" t="str">
        <f t="shared" si="285"/>
        <v>21017</v>
      </c>
      <c r="E767" s="25"/>
      <c r="F767" s="25">
        <f>ROUND(SUMIF([3]表三汇总表!$A$10:$A$611,A767,[3]表三汇总表!$D$10:$D$611),0)</f>
        <v>0</v>
      </c>
      <c r="G767" s="25">
        <f>VLOOKUP(A767,'[2]L02'!$A$6:$C$1332,3,0)</f>
        <v>0</v>
      </c>
      <c r="H767" s="26" t="e">
        <f t="shared" si="287"/>
        <v>#DIV/0!</v>
      </c>
      <c r="I767" s="26" t="e">
        <f t="shared" si="288"/>
        <v>#DIV/0!</v>
      </c>
      <c r="K767" s="4"/>
    </row>
    <row r="768" spans="1:11">
      <c r="A768" s="29">
        <v>21018</v>
      </c>
      <c r="B768" s="30" t="s">
        <v>294</v>
      </c>
      <c r="C768" s="23">
        <f t="shared" si="267"/>
        <v>5</v>
      </c>
      <c r="D768" s="23" t="str">
        <f t="shared" si="285"/>
        <v/>
      </c>
      <c r="E768" s="34"/>
      <c r="F768" s="34">
        <f t="shared" ref="E768:G768" si="290">SUM(F769:F772)</f>
        <v>0</v>
      </c>
      <c r="G768" s="34">
        <f t="shared" si="290"/>
        <v>973</v>
      </c>
      <c r="H768" s="20" t="e">
        <f t="shared" si="287"/>
        <v>#DIV/0!</v>
      </c>
      <c r="I768" s="20" t="e">
        <f t="shared" si="288"/>
        <v>#DIV/0!</v>
      </c>
      <c r="K768" s="4"/>
    </row>
    <row r="769" spans="1:11">
      <c r="A769" s="29">
        <v>2101801</v>
      </c>
      <c r="B769" s="29" t="s">
        <v>12</v>
      </c>
      <c r="C769" s="23">
        <f t="shared" si="267"/>
        <v>7</v>
      </c>
      <c r="D769" s="23" t="str">
        <f t="shared" si="285"/>
        <v>21018</v>
      </c>
      <c r="E769" s="25"/>
      <c r="F769" s="25">
        <f>ROUND(SUMIF([3]表三汇总表!$A$10:$A$611,A769,[3]表三汇总表!$D$10:$D$611),0)</f>
        <v>0</v>
      </c>
      <c r="G769" s="25">
        <f>VLOOKUP(A769,'[2]L02'!$A$6:$C$1332,3,0)</f>
        <v>0</v>
      </c>
      <c r="H769" s="26" t="e">
        <f t="shared" ref="H769:H773" si="291">G769/F769*100</f>
        <v>#DIV/0!</v>
      </c>
      <c r="I769" s="26" t="e">
        <f t="shared" ref="I769:I773" si="292">(G769-E769)/E769*100</f>
        <v>#DIV/0!</v>
      </c>
      <c r="K769" s="4"/>
    </row>
    <row r="770" spans="1:11">
      <c r="A770" s="29">
        <v>2101802</v>
      </c>
      <c r="B770" s="29" t="s">
        <v>13</v>
      </c>
      <c r="C770" s="23">
        <f t="shared" si="267"/>
        <v>7</v>
      </c>
      <c r="D770" s="23" t="str">
        <f t="shared" si="285"/>
        <v>21018</v>
      </c>
      <c r="E770" s="25"/>
      <c r="F770" s="25">
        <f>ROUND(SUMIF([3]表三汇总表!$A$10:$A$611,A770,[3]表三汇总表!$D$10:$D$611),0)</f>
        <v>0</v>
      </c>
      <c r="G770" s="25">
        <f>VLOOKUP(A770,'[2]L02'!$A$6:$C$1332,3,0)</f>
        <v>6</v>
      </c>
      <c r="H770" s="26" t="e">
        <f t="shared" si="291"/>
        <v>#DIV/0!</v>
      </c>
      <c r="I770" s="26" t="e">
        <f t="shared" si="292"/>
        <v>#DIV/0!</v>
      </c>
      <c r="K770" s="4"/>
    </row>
    <row r="771" spans="1:11">
      <c r="A771" s="29">
        <v>2101803</v>
      </c>
      <c r="B771" s="29" t="s">
        <v>64</v>
      </c>
      <c r="C771" s="23">
        <f t="shared" si="267"/>
        <v>7</v>
      </c>
      <c r="D771" s="23" t="str">
        <f t="shared" si="285"/>
        <v>21018</v>
      </c>
      <c r="E771" s="25"/>
      <c r="F771" s="25">
        <f>ROUND(SUMIF([3]表三汇总表!$A$10:$A$611,A771,[3]表三汇总表!$D$10:$D$611),0)</f>
        <v>0</v>
      </c>
      <c r="G771" s="25">
        <f>VLOOKUP(A771,'[2]L02'!$A$6:$C$1332,3,0)</f>
        <v>0</v>
      </c>
      <c r="H771" s="26" t="e">
        <f t="shared" si="291"/>
        <v>#DIV/0!</v>
      </c>
      <c r="I771" s="26" t="e">
        <f t="shared" si="292"/>
        <v>#DIV/0!</v>
      </c>
      <c r="K771" s="4"/>
    </row>
    <row r="772" spans="1:11">
      <c r="A772" s="29">
        <v>2101899</v>
      </c>
      <c r="B772" s="29" t="s">
        <v>295</v>
      </c>
      <c r="C772" s="23">
        <f t="shared" si="267"/>
        <v>7</v>
      </c>
      <c r="D772" s="23" t="str">
        <f t="shared" si="285"/>
        <v>21018</v>
      </c>
      <c r="E772" s="25"/>
      <c r="F772" s="25">
        <f>ROUND(SUMIF([3]表三汇总表!$A$10:$A$611,A772,[3]表三汇总表!$D$10:$D$611),0)</f>
        <v>0</v>
      </c>
      <c r="G772" s="25">
        <f>VLOOKUP(A772,'[2]L02'!$A$6:$C$1332,3,0)</f>
        <v>967</v>
      </c>
      <c r="H772" s="26" t="e">
        <f t="shared" si="291"/>
        <v>#DIV/0!</v>
      </c>
      <c r="I772" s="26" t="e">
        <f t="shared" si="292"/>
        <v>#DIV/0!</v>
      </c>
      <c r="K772" s="4"/>
    </row>
    <row r="773" spans="1:11">
      <c r="A773" s="21">
        <v>21099</v>
      </c>
      <c r="B773" s="22" t="s">
        <v>296</v>
      </c>
      <c r="C773" s="23">
        <f t="shared" si="267"/>
        <v>5</v>
      </c>
      <c r="D773" s="23" t="str">
        <f t="shared" si="285"/>
        <v/>
      </c>
      <c r="E773" s="34">
        <f t="shared" ref="E773:G773" si="293">E774</f>
        <v>0</v>
      </c>
      <c r="F773" s="34">
        <f t="shared" si="293"/>
        <v>0</v>
      </c>
      <c r="G773" s="34">
        <f t="shared" si="293"/>
        <v>80</v>
      </c>
      <c r="H773" s="20" t="e">
        <f t="shared" si="291"/>
        <v>#DIV/0!</v>
      </c>
      <c r="I773" s="20" t="e">
        <f t="shared" si="292"/>
        <v>#DIV/0!</v>
      </c>
      <c r="K773" s="4"/>
    </row>
    <row r="774" spans="1:11">
      <c r="A774" s="21">
        <v>2109999</v>
      </c>
      <c r="B774" s="21" t="s">
        <v>297</v>
      </c>
      <c r="C774" s="23">
        <f t="shared" si="267"/>
        <v>7</v>
      </c>
      <c r="D774" s="23" t="str">
        <f t="shared" si="285"/>
        <v>21099</v>
      </c>
      <c r="E774" s="25">
        <f>VLOOKUP(A774,'[1]L02'!$A$6:$D$1317,4,0)</f>
        <v>0</v>
      </c>
      <c r="F774" s="25">
        <f>ROUND(SUMIF([3]表三汇总表!$A$10:$A$611,A774,[3]表三汇总表!$D$10:$D$611),0)</f>
        <v>0</v>
      </c>
      <c r="G774" s="25">
        <f>VLOOKUP(A774,'[2]L02'!$A$6:$C$1332,3,0)</f>
        <v>80</v>
      </c>
      <c r="H774" s="26" t="e">
        <f t="shared" ref="H774:H786" si="294">G774/F774*100</f>
        <v>#DIV/0!</v>
      </c>
      <c r="I774" s="26" t="e">
        <f t="shared" ref="I774:I786" si="295">(G774-E774)/E774*100</f>
        <v>#DIV/0!</v>
      </c>
      <c r="K774" s="4"/>
    </row>
    <row r="775" spans="1:9">
      <c r="A775" s="21">
        <v>211</v>
      </c>
      <c r="B775" s="22" t="s">
        <v>298</v>
      </c>
      <c r="C775" s="23">
        <f t="shared" si="267"/>
        <v>3</v>
      </c>
      <c r="D775" s="23"/>
      <c r="E775" s="34">
        <f>E776+E786+E790+E799+E806+E819+E822+E825+E827+E829+E835+E837+E839+E850+E813</f>
        <v>16245</v>
      </c>
      <c r="F775" s="34">
        <f t="shared" ref="E775:G775" si="296">F776+F786+F790+F799+F806+F819+F822+F825+F827+F829+F835+F837+F839+F850</f>
        <v>24349</v>
      </c>
      <c r="G775" s="34">
        <f t="shared" si="296"/>
        <v>16358</v>
      </c>
      <c r="H775" s="20">
        <f t="shared" si="294"/>
        <v>67.1814037537476</v>
      </c>
      <c r="I775" s="20">
        <f t="shared" si="295"/>
        <v>0.69559864573715</v>
      </c>
    </row>
    <row r="776" spans="1:11">
      <c r="A776" s="21">
        <v>21101</v>
      </c>
      <c r="B776" s="22" t="s">
        <v>299</v>
      </c>
      <c r="C776" s="23">
        <f t="shared" si="267"/>
        <v>5</v>
      </c>
      <c r="D776" s="23" t="str">
        <f t="shared" ref="D776:D812" si="297">IF(C776=5,"",MID(A776,1,5))</f>
        <v/>
      </c>
      <c r="E776" s="34">
        <f t="shared" ref="E776:G776" si="298">SUM(E777:E785)</f>
        <v>450</v>
      </c>
      <c r="F776" s="34">
        <f t="shared" si="298"/>
        <v>349</v>
      </c>
      <c r="G776" s="34">
        <f t="shared" si="298"/>
        <v>359</v>
      </c>
      <c r="H776" s="20">
        <f t="shared" si="294"/>
        <v>102.865329512894</v>
      </c>
      <c r="I776" s="20">
        <f t="shared" si="295"/>
        <v>-20.2222222222222</v>
      </c>
      <c r="K776" s="4"/>
    </row>
    <row r="777" spans="1:11">
      <c r="A777" s="21">
        <v>2110101</v>
      </c>
      <c r="B777" s="21" t="s">
        <v>12</v>
      </c>
      <c r="C777" s="23">
        <f t="shared" si="267"/>
        <v>7</v>
      </c>
      <c r="D777" s="23" t="str">
        <f t="shared" si="297"/>
        <v>21101</v>
      </c>
      <c r="E777" s="25">
        <f>VLOOKUP(A777,'[1]L02'!$A$6:$D$1317,4,0)</f>
        <v>0</v>
      </c>
      <c r="F777" s="25">
        <f>ROUND(SUMIF([3]表三汇总表!$A$10:$A$611,A777,[3]表三汇总表!$D$10:$D$611),0)</f>
        <v>0</v>
      </c>
      <c r="G777" s="25">
        <f>VLOOKUP(A777,'[2]L02'!$A$6:$C$1332,3,0)</f>
        <v>0</v>
      </c>
      <c r="H777" s="26" t="e">
        <f t="shared" si="294"/>
        <v>#DIV/0!</v>
      </c>
      <c r="I777" s="26" t="e">
        <f t="shared" si="295"/>
        <v>#DIV/0!</v>
      </c>
      <c r="K777" s="4"/>
    </row>
    <row r="778" spans="1:11">
      <c r="A778" s="21">
        <v>2110102</v>
      </c>
      <c r="B778" s="21" t="s">
        <v>13</v>
      </c>
      <c r="C778" s="23">
        <f t="shared" si="267"/>
        <v>7</v>
      </c>
      <c r="D778" s="23" t="str">
        <f t="shared" si="297"/>
        <v>21101</v>
      </c>
      <c r="E778" s="25">
        <f>VLOOKUP(A778,'[1]L02'!$A$6:$D$1317,4,0)</f>
        <v>450</v>
      </c>
      <c r="F778" s="25">
        <f>ROUND(SUMIF([3]表三汇总表!$A$10:$A$611,A778,[3]表三汇总表!$D$10:$D$611),0)</f>
        <v>349</v>
      </c>
      <c r="G778" s="25">
        <f>VLOOKUP(A778,'[2]L02'!$A$6:$C$1332,3,0)</f>
        <v>359</v>
      </c>
      <c r="H778" s="26">
        <f t="shared" si="294"/>
        <v>102.865329512894</v>
      </c>
      <c r="I778" s="26">
        <f t="shared" si="295"/>
        <v>-20.2222222222222</v>
      </c>
      <c r="K778" s="4"/>
    </row>
    <row r="779" spans="1:11">
      <c r="A779" s="21">
        <v>2110103</v>
      </c>
      <c r="B779" s="21" t="s">
        <v>64</v>
      </c>
      <c r="C779" s="23">
        <f t="shared" ref="C779:C818" si="299">LEN(A779)</f>
        <v>7</v>
      </c>
      <c r="D779" s="23" t="str">
        <f t="shared" si="297"/>
        <v>21101</v>
      </c>
      <c r="E779" s="25">
        <f>VLOOKUP(A779,'[1]L02'!$A$6:$D$1317,4,0)</f>
        <v>0</v>
      </c>
      <c r="F779" s="25">
        <f>ROUND(SUMIF([3]表三汇总表!$A$10:$A$611,A779,[3]表三汇总表!$D$10:$D$611),0)</f>
        <v>0</v>
      </c>
      <c r="G779" s="25">
        <f>VLOOKUP(A779,'[2]L02'!$A$6:$C$1332,3,0)</f>
        <v>0</v>
      </c>
      <c r="H779" s="26" t="e">
        <f t="shared" si="294"/>
        <v>#DIV/0!</v>
      </c>
      <c r="I779" s="26" t="e">
        <f t="shared" si="295"/>
        <v>#DIV/0!</v>
      </c>
      <c r="K779" s="4"/>
    </row>
    <row r="780" spans="1:11">
      <c r="A780" s="21">
        <v>2110104</v>
      </c>
      <c r="B780" s="21" t="s">
        <v>777</v>
      </c>
      <c r="C780" s="23">
        <f t="shared" si="299"/>
        <v>7</v>
      </c>
      <c r="D780" s="23" t="str">
        <f t="shared" si="297"/>
        <v>21101</v>
      </c>
      <c r="E780" s="25">
        <f>VLOOKUP(A780,'[1]L02'!$A$6:$D$1317,4,0)</f>
        <v>0</v>
      </c>
      <c r="F780" s="25">
        <f>ROUND(SUMIF([3]表三汇总表!$A$10:$A$611,A780,[3]表三汇总表!$D$10:$D$611),0)</f>
        <v>0</v>
      </c>
      <c r="G780" s="25">
        <f>VLOOKUP(A780,'[2]L02'!$A$6:$C$1332,3,0)</f>
        <v>0</v>
      </c>
      <c r="H780" s="26" t="e">
        <f t="shared" si="294"/>
        <v>#DIV/0!</v>
      </c>
      <c r="I780" s="26" t="e">
        <f t="shared" si="295"/>
        <v>#DIV/0!</v>
      </c>
      <c r="K780" s="4"/>
    </row>
    <row r="781" spans="1:11">
      <c r="A781" s="21">
        <v>2110105</v>
      </c>
      <c r="B781" s="21" t="s">
        <v>778</v>
      </c>
      <c r="C781" s="23">
        <f t="shared" si="299"/>
        <v>7</v>
      </c>
      <c r="D781" s="23" t="str">
        <f t="shared" si="297"/>
        <v>21101</v>
      </c>
      <c r="E781" s="25">
        <f>VLOOKUP(A781,'[1]L02'!$A$6:$D$1317,4,0)</f>
        <v>0</v>
      </c>
      <c r="F781" s="25">
        <f>ROUND(SUMIF([3]表三汇总表!$A$10:$A$611,A781,[3]表三汇总表!$D$10:$D$611),0)</f>
        <v>0</v>
      </c>
      <c r="G781" s="25">
        <f>VLOOKUP(A781,'[2]L02'!$A$6:$C$1332,3,0)</f>
        <v>0</v>
      </c>
      <c r="H781" s="26" t="e">
        <f t="shared" si="294"/>
        <v>#DIV/0!</v>
      </c>
      <c r="I781" s="26" t="e">
        <f t="shared" si="295"/>
        <v>#DIV/0!</v>
      </c>
      <c r="K781" s="4"/>
    </row>
    <row r="782" spans="1:11">
      <c r="A782" s="21">
        <v>2110106</v>
      </c>
      <c r="B782" s="21" t="s">
        <v>779</v>
      </c>
      <c r="C782" s="23">
        <f t="shared" si="299"/>
        <v>7</v>
      </c>
      <c r="D782" s="23" t="str">
        <f t="shared" si="297"/>
        <v>21101</v>
      </c>
      <c r="E782" s="25">
        <f>VLOOKUP(A782,'[1]L02'!$A$6:$D$1317,4,0)</f>
        <v>0</v>
      </c>
      <c r="F782" s="25">
        <f>ROUND(SUMIF([3]表三汇总表!$A$10:$A$611,A782,[3]表三汇总表!$D$10:$D$611),0)</f>
        <v>0</v>
      </c>
      <c r="G782" s="25">
        <f>VLOOKUP(A782,'[2]L02'!$A$6:$C$1332,3,0)</f>
        <v>0</v>
      </c>
      <c r="H782" s="26" t="e">
        <f t="shared" si="294"/>
        <v>#DIV/0!</v>
      </c>
      <c r="I782" s="26" t="e">
        <f t="shared" si="295"/>
        <v>#DIV/0!</v>
      </c>
      <c r="K782" s="4"/>
    </row>
    <row r="783" spans="1:11">
      <c r="A783" s="21">
        <v>2110107</v>
      </c>
      <c r="B783" s="21" t="s">
        <v>780</v>
      </c>
      <c r="C783" s="23">
        <f t="shared" si="299"/>
        <v>7</v>
      </c>
      <c r="D783" s="23" t="str">
        <f t="shared" si="297"/>
        <v>21101</v>
      </c>
      <c r="E783" s="25">
        <f>VLOOKUP(A783,'[1]L02'!$A$6:$D$1317,4,0)</f>
        <v>0</v>
      </c>
      <c r="F783" s="25">
        <f>ROUND(SUMIF([3]表三汇总表!$A$10:$A$611,A783,[3]表三汇总表!$D$10:$D$611),0)</f>
        <v>0</v>
      </c>
      <c r="G783" s="25">
        <f>VLOOKUP(A783,'[2]L02'!$A$6:$C$1332,3,0)</f>
        <v>0</v>
      </c>
      <c r="H783" s="26" t="e">
        <f t="shared" si="294"/>
        <v>#DIV/0!</v>
      </c>
      <c r="I783" s="26" t="e">
        <f t="shared" si="295"/>
        <v>#DIV/0!</v>
      </c>
      <c r="K783" s="4"/>
    </row>
    <row r="784" spans="1:11">
      <c r="A784" s="21">
        <v>2110108</v>
      </c>
      <c r="B784" s="21" t="s">
        <v>781</v>
      </c>
      <c r="C784" s="23">
        <f t="shared" si="299"/>
        <v>7</v>
      </c>
      <c r="D784" s="23" t="str">
        <f t="shared" si="297"/>
        <v>21101</v>
      </c>
      <c r="E784" s="25">
        <f>VLOOKUP(A784,'[1]L02'!$A$6:$D$1317,4,0)</f>
        <v>0</v>
      </c>
      <c r="F784" s="25">
        <f>ROUND(SUMIF([3]表三汇总表!$A$10:$A$611,A784,[3]表三汇总表!$D$10:$D$611),0)</f>
        <v>0</v>
      </c>
      <c r="G784" s="25">
        <f>VLOOKUP(A784,'[2]L02'!$A$6:$C$1332,3,0)</f>
        <v>0</v>
      </c>
      <c r="H784" s="26" t="e">
        <f t="shared" si="294"/>
        <v>#DIV/0!</v>
      </c>
      <c r="I784" s="26" t="e">
        <f t="shared" si="295"/>
        <v>#DIV/0!</v>
      </c>
      <c r="K784" s="4"/>
    </row>
    <row r="785" spans="1:11">
      <c r="A785" s="21">
        <v>2110199</v>
      </c>
      <c r="B785" s="21" t="s">
        <v>782</v>
      </c>
      <c r="C785" s="23">
        <f t="shared" si="299"/>
        <v>7</v>
      </c>
      <c r="D785" s="23" t="str">
        <f t="shared" si="297"/>
        <v>21101</v>
      </c>
      <c r="E785" s="25">
        <f>VLOOKUP(A785,'[1]L02'!$A$6:$D$1317,4,0)</f>
        <v>0</v>
      </c>
      <c r="F785" s="25">
        <f>ROUND(SUMIF([3]表三汇总表!$A$10:$A$611,A785,[3]表三汇总表!$D$10:$D$611),0)</f>
        <v>0</v>
      </c>
      <c r="G785" s="25">
        <f>VLOOKUP(A785,'[2]L02'!$A$6:$C$1332,3,0)</f>
        <v>0</v>
      </c>
      <c r="H785" s="26" t="e">
        <f t="shared" si="294"/>
        <v>#DIV/0!</v>
      </c>
      <c r="I785" s="26" t="e">
        <f t="shared" si="295"/>
        <v>#DIV/0!</v>
      </c>
      <c r="K785" s="4"/>
    </row>
    <row r="786" spans="1:11">
      <c r="A786" s="21">
        <v>21102</v>
      </c>
      <c r="B786" s="22" t="s">
        <v>300</v>
      </c>
      <c r="C786" s="23">
        <f t="shared" si="299"/>
        <v>5</v>
      </c>
      <c r="D786" s="23" t="str">
        <f t="shared" si="297"/>
        <v/>
      </c>
      <c r="E786" s="34">
        <f t="shared" ref="E786:G786" si="300">SUM(E787:E789)</f>
        <v>399</v>
      </c>
      <c r="F786" s="34">
        <f t="shared" si="300"/>
        <v>0</v>
      </c>
      <c r="G786" s="34">
        <f t="shared" si="300"/>
        <v>391</v>
      </c>
      <c r="H786" s="20" t="e">
        <f t="shared" si="294"/>
        <v>#DIV/0!</v>
      </c>
      <c r="I786" s="20">
        <f t="shared" si="295"/>
        <v>-2.00501253132832</v>
      </c>
      <c r="K786" s="4"/>
    </row>
    <row r="787" spans="1:11">
      <c r="A787" s="21">
        <v>2110203</v>
      </c>
      <c r="B787" s="21" t="s">
        <v>301</v>
      </c>
      <c r="C787" s="23">
        <f t="shared" si="299"/>
        <v>7</v>
      </c>
      <c r="D787" s="23" t="str">
        <f t="shared" si="297"/>
        <v>21102</v>
      </c>
      <c r="E787" s="25">
        <f>VLOOKUP(A787,'[1]L02'!$A$6:$D$1317,4,0)</f>
        <v>0</v>
      </c>
      <c r="F787" s="25">
        <f>ROUND(SUMIF([3]表三汇总表!$A$10:$A$611,A787,[3]表三汇总表!$D$10:$D$611),0)</f>
        <v>0</v>
      </c>
      <c r="G787" s="25">
        <f>VLOOKUP(A787,'[2]L02'!$A$6:$C$1332,3,0)</f>
        <v>147</v>
      </c>
      <c r="H787" s="26" t="e">
        <f t="shared" ref="H787:H790" si="301">G787/F787*100</f>
        <v>#DIV/0!</v>
      </c>
      <c r="I787" s="26" t="e">
        <f t="shared" ref="I787:I790" si="302">(G787-E787)/E787*100</f>
        <v>#DIV/0!</v>
      </c>
      <c r="K787" s="4"/>
    </row>
    <row r="788" spans="1:11">
      <c r="A788" s="21">
        <v>2110204</v>
      </c>
      <c r="B788" s="21" t="s">
        <v>783</v>
      </c>
      <c r="C788" s="23">
        <f t="shared" si="299"/>
        <v>7</v>
      </c>
      <c r="D788" s="23" t="str">
        <f t="shared" si="297"/>
        <v>21102</v>
      </c>
      <c r="E788" s="25">
        <f>VLOOKUP(A788,'[1]L02'!$A$6:$D$1317,4,0)</f>
        <v>0</v>
      </c>
      <c r="F788" s="25">
        <f>ROUND(SUMIF([3]表三汇总表!$A$10:$A$611,A788,[3]表三汇总表!$D$10:$D$611),0)</f>
        <v>0</v>
      </c>
      <c r="G788" s="25">
        <f>VLOOKUP(A788,'[2]L02'!$A$6:$C$1332,3,0)</f>
        <v>0</v>
      </c>
      <c r="H788" s="26" t="e">
        <f t="shared" si="301"/>
        <v>#DIV/0!</v>
      </c>
      <c r="I788" s="26" t="e">
        <f t="shared" si="302"/>
        <v>#DIV/0!</v>
      </c>
      <c r="K788" s="4"/>
    </row>
    <row r="789" spans="1:11">
      <c r="A789" s="21">
        <v>2110299</v>
      </c>
      <c r="B789" s="21" t="s">
        <v>302</v>
      </c>
      <c r="C789" s="23">
        <f t="shared" si="299"/>
        <v>7</v>
      </c>
      <c r="D789" s="23" t="str">
        <f t="shared" si="297"/>
        <v>21102</v>
      </c>
      <c r="E789" s="25">
        <f>VLOOKUP(A789,'[1]L02'!$A$6:$D$1317,4,0)</f>
        <v>399</v>
      </c>
      <c r="F789" s="25">
        <f>ROUND(SUMIF([3]表三汇总表!$A$10:$A$611,A789,[3]表三汇总表!$D$10:$D$611),0)</f>
        <v>0</v>
      </c>
      <c r="G789" s="25">
        <f>VLOOKUP(A789,'[2]L02'!$A$6:$C$1332,3,0)</f>
        <v>244</v>
      </c>
      <c r="H789" s="26" t="e">
        <f t="shared" si="301"/>
        <v>#DIV/0!</v>
      </c>
      <c r="I789" s="26">
        <f t="shared" si="302"/>
        <v>-38.8471177944862</v>
      </c>
      <c r="K789" s="4"/>
    </row>
    <row r="790" spans="1:11">
      <c r="A790" s="21">
        <v>21103</v>
      </c>
      <c r="B790" s="22" t="s">
        <v>303</v>
      </c>
      <c r="C790" s="23">
        <f t="shared" si="299"/>
        <v>5</v>
      </c>
      <c r="D790" s="23" t="str">
        <f t="shared" si="297"/>
        <v/>
      </c>
      <c r="E790" s="34">
        <f t="shared" ref="E790:G790" si="303">SUM(E791:E798)</f>
        <v>5871</v>
      </c>
      <c r="F790" s="34">
        <f t="shared" si="303"/>
        <v>4000</v>
      </c>
      <c r="G790" s="34">
        <f t="shared" si="303"/>
        <v>7634</v>
      </c>
      <c r="H790" s="20">
        <f t="shared" si="301"/>
        <v>190.85</v>
      </c>
      <c r="I790" s="20">
        <f t="shared" si="302"/>
        <v>30.0289558848578</v>
      </c>
      <c r="K790" s="4"/>
    </row>
    <row r="791" spans="1:11">
      <c r="A791" s="21">
        <v>2110301</v>
      </c>
      <c r="B791" s="21" t="s">
        <v>304</v>
      </c>
      <c r="C791" s="23">
        <f t="shared" si="299"/>
        <v>7</v>
      </c>
      <c r="D791" s="23" t="str">
        <f t="shared" si="297"/>
        <v>21103</v>
      </c>
      <c r="E791" s="25">
        <f>VLOOKUP(A791,'[1]L02'!$A$6:$D$1317,4,0)</f>
        <v>928</v>
      </c>
      <c r="F791" s="25">
        <f>ROUND(SUMIF([3]表三汇总表!$A$10:$A$611,A791,[3]表三汇总表!$D$10:$D$611),0)</f>
        <v>0</v>
      </c>
      <c r="G791" s="25">
        <f>VLOOKUP(A791,'[2]L02'!$A$6:$C$1332,3,0)</f>
        <v>1058</v>
      </c>
      <c r="H791" s="26" t="e">
        <f t="shared" ref="H791:H799" si="304">G791/F791*100</f>
        <v>#DIV/0!</v>
      </c>
      <c r="I791" s="26">
        <f t="shared" ref="I791:I799" si="305">(G791-E791)/E791*100</f>
        <v>14.0086206896552</v>
      </c>
      <c r="K791" s="4"/>
    </row>
    <row r="792" spans="1:11">
      <c r="A792" s="21">
        <v>2110302</v>
      </c>
      <c r="B792" s="21" t="s">
        <v>305</v>
      </c>
      <c r="C792" s="23">
        <f t="shared" si="299"/>
        <v>7</v>
      </c>
      <c r="D792" s="23" t="str">
        <f t="shared" si="297"/>
        <v>21103</v>
      </c>
      <c r="E792" s="25">
        <f>VLOOKUP(A792,'[1]L02'!$A$6:$D$1317,4,0)</f>
        <v>3779</v>
      </c>
      <c r="F792" s="25">
        <f>ROUND(SUMIF([3]表三汇总表!$A$10:$A$611,A792,[3]表三汇总表!$D$10:$D$611),0)</f>
        <v>4000</v>
      </c>
      <c r="G792" s="25">
        <f>VLOOKUP(A792,'[2]L02'!$A$6:$C$1332,3,0)</f>
        <v>4769</v>
      </c>
      <c r="H792" s="26">
        <f t="shared" si="304"/>
        <v>119.225</v>
      </c>
      <c r="I792" s="26">
        <f t="shared" si="305"/>
        <v>26.1974067213549</v>
      </c>
      <c r="K792" s="4"/>
    </row>
    <row r="793" spans="1:11">
      <c r="A793" s="21">
        <v>2110303</v>
      </c>
      <c r="B793" s="21" t="s">
        <v>784</v>
      </c>
      <c r="C793" s="23">
        <f t="shared" si="299"/>
        <v>7</v>
      </c>
      <c r="D793" s="23" t="str">
        <f t="shared" si="297"/>
        <v>21103</v>
      </c>
      <c r="E793" s="25">
        <f>VLOOKUP(A793,'[1]L02'!$A$6:$D$1317,4,0)</f>
        <v>0</v>
      </c>
      <c r="F793" s="25">
        <f>ROUND(SUMIF([3]表三汇总表!$A$10:$A$611,A793,[3]表三汇总表!$D$10:$D$611),0)</f>
        <v>0</v>
      </c>
      <c r="G793" s="25">
        <f>VLOOKUP(A793,'[2]L02'!$A$6:$C$1332,3,0)</f>
        <v>0</v>
      </c>
      <c r="H793" s="26" t="e">
        <f t="shared" si="304"/>
        <v>#DIV/0!</v>
      </c>
      <c r="I793" s="26" t="e">
        <f t="shared" si="305"/>
        <v>#DIV/0!</v>
      </c>
      <c r="K793" s="4"/>
    </row>
    <row r="794" spans="1:11">
      <c r="A794" s="21">
        <v>2110304</v>
      </c>
      <c r="B794" s="21" t="s">
        <v>306</v>
      </c>
      <c r="C794" s="23">
        <f t="shared" si="299"/>
        <v>7</v>
      </c>
      <c r="D794" s="23" t="str">
        <f t="shared" si="297"/>
        <v>21103</v>
      </c>
      <c r="E794" s="25">
        <f>VLOOKUP(A794,'[1]L02'!$A$6:$D$1317,4,0)</f>
        <v>0</v>
      </c>
      <c r="F794" s="25">
        <f>ROUND(SUMIF([3]表三汇总表!$A$10:$A$611,A794,[3]表三汇总表!$D$10:$D$611),0)</f>
        <v>0</v>
      </c>
      <c r="G794" s="25">
        <f>VLOOKUP(A794,'[2]L02'!$A$6:$C$1332,3,0)</f>
        <v>1463</v>
      </c>
      <c r="H794" s="26" t="e">
        <f t="shared" si="304"/>
        <v>#DIV/0!</v>
      </c>
      <c r="I794" s="26" t="e">
        <f t="shared" si="305"/>
        <v>#DIV/0!</v>
      </c>
      <c r="K794" s="4"/>
    </row>
    <row r="795" spans="1:11">
      <c r="A795" s="21">
        <v>2110305</v>
      </c>
      <c r="B795" s="21" t="s">
        <v>307</v>
      </c>
      <c r="C795" s="23">
        <f t="shared" si="299"/>
        <v>7</v>
      </c>
      <c r="D795" s="23" t="str">
        <f t="shared" si="297"/>
        <v>21103</v>
      </c>
      <c r="E795" s="25">
        <f>VLOOKUP(A795,'[1]L02'!$A$6:$D$1317,4,0)</f>
        <v>1087</v>
      </c>
      <c r="F795" s="25">
        <f>ROUND(SUMIF([3]表三汇总表!$A$10:$A$611,A795,[3]表三汇总表!$D$10:$D$611),0)</f>
        <v>0</v>
      </c>
      <c r="G795" s="25">
        <f>VLOOKUP(A795,'[2]L02'!$A$6:$C$1332,3,0)</f>
        <v>0</v>
      </c>
      <c r="H795" s="26" t="e">
        <f t="shared" si="304"/>
        <v>#DIV/0!</v>
      </c>
      <c r="I795" s="26">
        <f t="shared" si="305"/>
        <v>-100</v>
      </c>
      <c r="K795" s="4"/>
    </row>
    <row r="796" spans="1:11">
      <c r="A796" s="21">
        <v>2110306</v>
      </c>
      <c r="B796" s="21" t="s">
        <v>785</v>
      </c>
      <c r="C796" s="23">
        <f t="shared" si="299"/>
        <v>7</v>
      </c>
      <c r="D796" s="23" t="str">
        <f t="shared" si="297"/>
        <v>21103</v>
      </c>
      <c r="E796" s="25">
        <f>VLOOKUP(A796,'[1]L02'!$A$6:$D$1317,4,0)</f>
        <v>0</v>
      </c>
      <c r="F796" s="25">
        <f>ROUND(SUMIF([3]表三汇总表!$A$10:$A$611,A796,[3]表三汇总表!$D$10:$D$611),0)</f>
        <v>0</v>
      </c>
      <c r="G796" s="25">
        <f>VLOOKUP(A796,'[2]L02'!$A$6:$C$1332,3,0)</f>
        <v>0</v>
      </c>
      <c r="H796" s="26" t="e">
        <f t="shared" si="304"/>
        <v>#DIV/0!</v>
      </c>
      <c r="I796" s="26" t="e">
        <f t="shared" si="305"/>
        <v>#DIV/0!</v>
      </c>
      <c r="K796" s="4"/>
    </row>
    <row r="797" spans="1:11">
      <c r="A797" s="21">
        <v>2110307</v>
      </c>
      <c r="B797" s="21" t="s">
        <v>308</v>
      </c>
      <c r="C797" s="23">
        <f t="shared" si="299"/>
        <v>7</v>
      </c>
      <c r="D797" s="23" t="str">
        <f t="shared" si="297"/>
        <v>21103</v>
      </c>
      <c r="E797" s="25">
        <f>VLOOKUP(A797,'[1]L02'!$A$6:$D$1317,4,0)</f>
        <v>77</v>
      </c>
      <c r="F797" s="25">
        <f>ROUND(SUMIF([3]表三汇总表!$A$10:$A$611,A797,[3]表三汇总表!$D$10:$D$611),0)</f>
        <v>0</v>
      </c>
      <c r="G797" s="25">
        <f>VLOOKUP(A797,'[2]L02'!$A$6:$C$1332,3,0)</f>
        <v>344</v>
      </c>
      <c r="H797" s="26" t="e">
        <f t="shared" si="304"/>
        <v>#DIV/0!</v>
      </c>
      <c r="I797" s="26">
        <f t="shared" si="305"/>
        <v>346.753246753247</v>
      </c>
      <c r="K797" s="4"/>
    </row>
    <row r="798" spans="1:11">
      <c r="A798" s="21">
        <v>2110399</v>
      </c>
      <c r="B798" s="21" t="s">
        <v>786</v>
      </c>
      <c r="C798" s="23">
        <f t="shared" si="299"/>
        <v>7</v>
      </c>
      <c r="D798" s="23" t="str">
        <f t="shared" si="297"/>
        <v>21103</v>
      </c>
      <c r="E798" s="25">
        <f>VLOOKUP(A798,'[1]L02'!$A$6:$D$1317,4,0)</f>
        <v>0</v>
      </c>
      <c r="F798" s="25">
        <f>ROUND(SUMIF([3]表三汇总表!$A$10:$A$611,A798,[3]表三汇总表!$D$10:$D$611),0)</f>
        <v>0</v>
      </c>
      <c r="G798" s="25">
        <f>VLOOKUP(A798,'[2]L02'!$A$6:$C$1332,3,0)</f>
        <v>0</v>
      </c>
      <c r="H798" s="26" t="e">
        <f t="shared" si="304"/>
        <v>#DIV/0!</v>
      </c>
      <c r="I798" s="26" t="e">
        <f t="shared" si="305"/>
        <v>#DIV/0!</v>
      </c>
      <c r="K798" s="4"/>
    </row>
    <row r="799" spans="1:11">
      <c r="A799" s="21">
        <v>21104</v>
      </c>
      <c r="B799" s="22" t="s">
        <v>309</v>
      </c>
      <c r="C799" s="23">
        <f t="shared" si="299"/>
        <v>5</v>
      </c>
      <c r="D799" s="23" t="str">
        <f t="shared" si="297"/>
        <v/>
      </c>
      <c r="E799" s="34">
        <f t="shared" ref="E799:G799" si="306">SUM(E800:E805)</f>
        <v>1097</v>
      </c>
      <c r="F799" s="34">
        <f t="shared" si="306"/>
        <v>0</v>
      </c>
      <c r="G799" s="34">
        <f t="shared" si="306"/>
        <v>19</v>
      </c>
      <c r="H799" s="20" t="e">
        <f t="shared" si="304"/>
        <v>#DIV/0!</v>
      </c>
      <c r="I799" s="20">
        <f t="shared" si="305"/>
        <v>-98.2680036463081</v>
      </c>
      <c r="K799" s="4"/>
    </row>
    <row r="800" spans="1:11">
      <c r="A800" s="21">
        <v>2110401</v>
      </c>
      <c r="B800" s="21" t="s">
        <v>310</v>
      </c>
      <c r="C800" s="23">
        <f t="shared" si="299"/>
        <v>7</v>
      </c>
      <c r="D800" s="23" t="str">
        <f t="shared" si="297"/>
        <v>21104</v>
      </c>
      <c r="E800" s="25">
        <f>VLOOKUP(A800,'[1]L02'!$A$6:$D$1317,4,0)</f>
        <v>331</v>
      </c>
      <c r="F800" s="25">
        <f>ROUND(SUMIF([3]表三汇总表!$A$10:$A$611,A800,[3]表三汇总表!$D$10:$D$611),0)</f>
        <v>0</v>
      </c>
      <c r="G800" s="25">
        <f>VLOOKUP(A800,'[2]L02'!$A$6:$C$1332,3,0)</f>
        <v>13</v>
      </c>
      <c r="H800" s="26" t="e">
        <f t="shared" ref="H800:H806" si="307">G800/F800*100</f>
        <v>#DIV/0!</v>
      </c>
      <c r="I800" s="26">
        <f t="shared" ref="I800:I806" si="308">(G800-E800)/E800*100</f>
        <v>-96.0725075528701</v>
      </c>
      <c r="K800" s="4"/>
    </row>
    <row r="801" spans="1:11">
      <c r="A801" s="21">
        <v>2110402</v>
      </c>
      <c r="B801" s="21" t="s">
        <v>311</v>
      </c>
      <c r="C801" s="23">
        <f t="shared" si="299"/>
        <v>7</v>
      </c>
      <c r="D801" s="23" t="str">
        <f t="shared" si="297"/>
        <v>21104</v>
      </c>
      <c r="E801" s="25">
        <f>VLOOKUP(A801,'[1]L02'!$A$6:$D$1317,4,0)</f>
        <v>757</v>
      </c>
      <c r="F801" s="25">
        <f>ROUND(SUMIF([3]表三汇总表!$A$10:$A$611,A801,[3]表三汇总表!$D$10:$D$611),0)</f>
        <v>0</v>
      </c>
      <c r="G801" s="25">
        <f>VLOOKUP(A801,'[2]L02'!$A$6:$C$1332,3,0)</f>
        <v>6</v>
      </c>
      <c r="H801" s="26" t="e">
        <f t="shared" si="307"/>
        <v>#DIV/0!</v>
      </c>
      <c r="I801" s="26">
        <f t="shared" si="308"/>
        <v>-99.2073976221929</v>
      </c>
      <c r="K801" s="4"/>
    </row>
    <row r="802" spans="1:11">
      <c r="A802" s="21">
        <v>2110404</v>
      </c>
      <c r="B802" s="21" t="s">
        <v>312</v>
      </c>
      <c r="C802" s="23">
        <f t="shared" si="299"/>
        <v>7</v>
      </c>
      <c r="D802" s="23" t="str">
        <f t="shared" si="297"/>
        <v>21104</v>
      </c>
      <c r="E802" s="25">
        <f>VLOOKUP(A802,'[1]L02'!$A$6:$D$1317,4,0)</f>
        <v>9</v>
      </c>
      <c r="F802" s="25">
        <f>ROUND(SUMIF([3]表三汇总表!$A$10:$A$611,A802,[3]表三汇总表!$D$10:$D$611),0)</f>
        <v>0</v>
      </c>
      <c r="G802" s="25">
        <f>VLOOKUP(A802,'[2]L02'!$A$6:$C$1332,3,0)</f>
        <v>0</v>
      </c>
      <c r="H802" s="26" t="e">
        <f t="shared" si="307"/>
        <v>#DIV/0!</v>
      </c>
      <c r="I802" s="26">
        <f t="shared" si="308"/>
        <v>-100</v>
      </c>
      <c r="K802" s="4"/>
    </row>
    <row r="803" spans="1:11">
      <c r="A803" s="21">
        <v>2110405</v>
      </c>
      <c r="B803" s="21" t="s">
        <v>787</v>
      </c>
      <c r="C803" s="23">
        <f t="shared" si="299"/>
        <v>7</v>
      </c>
      <c r="D803" s="23" t="str">
        <f t="shared" si="297"/>
        <v>21104</v>
      </c>
      <c r="E803" s="25">
        <f>VLOOKUP(A803,'[1]L02'!$A$6:$D$1317,4,0)</f>
        <v>0</v>
      </c>
      <c r="F803" s="25">
        <f>ROUND(SUMIF([3]表三汇总表!$A$10:$A$611,A803,[3]表三汇总表!$D$10:$D$611),0)</f>
        <v>0</v>
      </c>
      <c r="G803" s="25">
        <f>VLOOKUP(A803,'[2]L02'!$A$6:$C$1332,3,0)</f>
        <v>0</v>
      </c>
      <c r="H803" s="26" t="e">
        <f t="shared" si="307"/>
        <v>#DIV/0!</v>
      </c>
      <c r="I803" s="26" t="e">
        <f t="shared" si="308"/>
        <v>#DIV/0!</v>
      </c>
      <c r="K803" s="4"/>
    </row>
    <row r="804" spans="1:11">
      <c r="A804" s="21">
        <v>2110406</v>
      </c>
      <c r="B804" s="21" t="s">
        <v>788</v>
      </c>
      <c r="C804" s="23">
        <f t="shared" si="299"/>
        <v>7</v>
      </c>
      <c r="D804" s="23" t="str">
        <f t="shared" si="297"/>
        <v>21104</v>
      </c>
      <c r="E804" s="25">
        <f>VLOOKUP(A804,'[1]L02'!$A$6:$D$1317,4,0)</f>
        <v>0</v>
      </c>
      <c r="F804" s="25">
        <f>ROUND(SUMIF([3]表三汇总表!$A$10:$A$611,A804,[3]表三汇总表!$D$10:$D$611),0)</f>
        <v>0</v>
      </c>
      <c r="G804" s="25">
        <f>VLOOKUP(A804,'[2]L02'!$A$6:$C$1332,3,0)</f>
        <v>0</v>
      </c>
      <c r="H804" s="26" t="e">
        <f t="shared" si="307"/>
        <v>#DIV/0!</v>
      </c>
      <c r="I804" s="26" t="e">
        <f t="shared" si="308"/>
        <v>#DIV/0!</v>
      </c>
      <c r="K804" s="4"/>
    </row>
    <row r="805" spans="1:11">
      <c r="A805" s="21">
        <v>2110499</v>
      </c>
      <c r="B805" s="21" t="s">
        <v>789</v>
      </c>
      <c r="C805" s="23">
        <f t="shared" si="299"/>
        <v>7</v>
      </c>
      <c r="D805" s="23" t="str">
        <f t="shared" si="297"/>
        <v>21104</v>
      </c>
      <c r="E805" s="25">
        <f>VLOOKUP(A805,'[1]L02'!$A$6:$D$1317,4,0)</f>
        <v>0</v>
      </c>
      <c r="F805" s="25">
        <f>ROUND(SUMIF([3]表三汇总表!$A$10:$A$611,A805,[3]表三汇总表!$D$10:$D$611),0)</f>
        <v>0</v>
      </c>
      <c r="G805" s="25">
        <f>VLOOKUP(A805,'[2]L02'!$A$6:$C$1332,3,0)</f>
        <v>0</v>
      </c>
      <c r="H805" s="26" t="e">
        <f t="shared" si="307"/>
        <v>#DIV/0!</v>
      </c>
      <c r="I805" s="26" t="e">
        <f t="shared" si="308"/>
        <v>#DIV/0!</v>
      </c>
      <c r="K805" s="4"/>
    </row>
    <row r="806" spans="1:11">
      <c r="A806" s="21">
        <v>21105</v>
      </c>
      <c r="B806" s="22" t="s">
        <v>313</v>
      </c>
      <c r="C806" s="23">
        <f t="shared" si="299"/>
        <v>5</v>
      </c>
      <c r="D806" s="23" t="str">
        <f t="shared" si="297"/>
        <v/>
      </c>
      <c r="E806" s="34">
        <f t="shared" ref="E806:G806" si="309">SUM(E807:E812)</f>
        <v>472</v>
      </c>
      <c r="F806" s="34">
        <f t="shared" si="309"/>
        <v>0</v>
      </c>
      <c r="G806" s="34">
        <f t="shared" si="309"/>
        <v>601</v>
      </c>
      <c r="H806" s="20" t="e">
        <f t="shared" si="307"/>
        <v>#DIV/0!</v>
      </c>
      <c r="I806" s="20">
        <f t="shared" si="308"/>
        <v>27.3305084745763</v>
      </c>
      <c r="K806" s="4"/>
    </row>
    <row r="807" spans="1:11">
      <c r="A807" s="21">
        <v>2110501</v>
      </c>
      <c r="B807" s="21" t="s">
        <v>314</v>
      </c>
      <c r="C807" s="23">
        <f t="shared" si="299"/>
        <v>7</v>
      </c>
      <c r="D807" s="23" t="str">
        <f t="shared" si="297"/>
        <v>21105</v>
      </c>
      <c r="E807" s="25">
        <f>VLOOKUP(A807,'[1]L02'!$A$6:$D$1317,4,0)</f>
        <v>472</v>
      </c>
      <c r="F807" s="25">
        <f>ROUND(SUMIF([3]表三汇总表!$A$10:$A$611,A807,[3]表三汇总表!$D$10:$D$611),0)</f>
        <v>0</v>
      </c>
      <c r="G807" s="25">
        <f>VLOOKUP(A807,'[2]L02'!$A$6:$C$1332,3,0)</f>
        <v>391</v>
      </c>
      <c r="H807" s="26" t="e">
        <f t="shared" ref="H807:H813" si="310">G807/F807*100</f>
        <v>#DIV/0!</v>
      </c>
      <c r="I807" s="26">
        <f t="shared" ref="I807:I813" si="311">(G807-E807)/E807*100</f>
        <v>-17.1610169491525</v>
      </c>
      <c r="K807" s="4"/>
    </row>
    <row r="808" spans="1:11">
      <c r="A808" s="21">
        <v>2110502</v>
      </c>
      <c r="B808" s="21" t="s">
        <v>790</v>
      </c>
      <c r="C808" s="23">
        <f t="shared" si="299"/>
        <v>7</v>
      </c>
      <c r="D808" s="23" t="str">
        <f t="shared" si="297"/>
        <v>21105</v>
      </c>
      <c r="E808" s="25">
        <f>VLOOKUP(A808,'[1]L02'!$A$6:$D$1317,4,0)</f>
        <v>0</v>
      </c>
      <c r="F808" s="25">
        <f>ROUND(SUMIF([3]表三汇总表!$A$10:$A$611,A808,[3]表三汇总表!$D$10:$D$611),0)</f>
        <v>0</v>
      </c>
      <c r="G808" s="25">
        <f>VLOOKUP(A808,'[2]L02'!$A$6:$C$1332,3,0)</f>
        <v>0</v>
      </c>
      <c r="H808" s="26" t="e">
        <f t="shared" si="310"/>
        <v>#DIV/0!</v>
      </c>
      <c r="I808" s="26" t="e">
        <f t="shared" si="311"/>
        <v>#DIV/0!</v>
      </c>
      <c r="K808" s="4"/>
    </row>
    <row r="809" spans="1:11">
      <c r="A809" s="21">
        <v>2110503</v>
      </c>
      <c r="B809" s="21" t="s">
        <v>791</v>
      </c>
      <c r="C809" s="23">
        <f t="shared" si="299"/>
        <v>7</v>
      </c>
      <c r="D809" s="23" t="str">
        <f t="shared" si="297"/>
        <v>21105</v>
      </c>
      <c r="E809" s="25">
        <f>VLOOKUP(A809,'[1]L02'!$A$6:$D$1317,4,0)</f>
        <v>0</v>
      </c>
      <c r="F809" s="25">
        <f>ROUND(SUMIF([3]表三汇总表!$A$10:$A$611,A809,[3]表三汇总表!$D$10:$D$611),0)</f>
        <v>0</v>
      </c>
      <c r="G809" s="25">
        <f>VLOOKUP(A809,'[2]L02'!$A$6:$C$1332,3,0)</f>
        <v>0</v>
      </c>
      <c r="H809" s="26" t="e">
        <f t="shared" si="310"/>
        <v>#DIV/0!</v>
      </c>
      <c r="I809" s="26" t="e">
        <f t="shared" si="311"/>
        <v>#DIV/0!</v>
      </c>
      <c r="K809" s="4"/>
    </row>
    <row r="810" spans="1:11">
      <c r="A810" s="21">
        <v>2110506</v>
      </c>
      <c r="B810" s="21" t="s">
        <v>792</v>
      </c>
      <c r="C810" s="23">
        <f t="shared" si="299"/>
        <v>7</v>
      </c>
      <c r="D810" s="23" t="str">
        <f t="shared" si="297"/>
        <v>21105</v>
      </c>
      <c r="E810" s="25">
        <f>VLOOKUP(A810,'[1]L02'!$A$6:$D$1317,4,0)</f>
        <v>0</v>
      </c>
      <c r="F810" s="25">
        <f>ROUND(SUMIF([3]表三汇总表!$A$10:$A$611,A810,[3]表三汇总表!$D$10:$D$611),0)</f>
        <v>0</v>
      </c>
      <c r="G810" s="25">
        <f>VLOOKUP(A810,'[2]L02'!$A$6:$C$1332,3,0)</f>
        <v>0</v>
      </c>
      <c r="H810" s="26" t="e">
        <f t="shared" si="310"/>
        <v>#DIV/0!</v>
      </c>
      <c r="I810" s="26" t="e">
        <f t="shared" si="311"/>
        <v>#DIV/0!</v>
      </c>
      <c r="K810" s="4"/>
    </row>
    <row r="811" spans="1:11">
      <c r="A811" s="21">
        <v>2110507</v>
      </c>
      <c r="B811" s="21" t="s">
        <v>315</v>
      </c>
      <c r="C811" s="23">
        <f t="shared" si="299"/>
        <v>7</v>
      </c>
      <c r="D811" s="23" t="str">
        <f t="shared" si="297"/>
        <v>21105</v>
      </c>
      <c r="E811" s="25">
        <f>VLOOKUP(A811,'[1]L02'!$A$6:$D$1317,4,0)</f>
        <v>0</v>
      </c>
      <c r="F811" s="25">
        <f>ROUND(SUMIF([3]表三汇总表!$A$10:$A$611,A811,[3]表三汇总表!$D$10:$D$611),0)</f>
        <v>0</v>
      </c>
      <c r="G811" s="25">
        <f>VLOOKUP(A811,'[2]L02'!$A$6:$C$1332,3,0)</f>
        <v>210</v>
      </c>
      <c r="H811" s="26" t="e">
        <f t="shared" si="310"/>
        <v>#DIV/0!</v>
      </c>
      <c r="I811" s="26" t="e">
        <f t="shared" si="311"/>
        <v>#DIV/0!</v>
      </c>
      <c r="K811" s="4"/>
    </row>
    <row r="812" spans="1:11">
      <c r="A812" s="21">
        <v>2110599</v>
      </c>
      <c r="B812" s="21" t="s">
        <v>793</v>
      </c>
      <c r="C812" s="23">
        <f t="shared" si="299"/>
        <v>7</v>
      </c>
      <c r="D812" s="23" t="str">
        <f t="shared" si="297"/>
        <v>21105</v>
      </c>
      <c r="E812" s="25">
        <f>VLOOKUP(A812,'[1]L02'!$A$6:$D$1317,4,0)</f>
        <v>0</v>
      </c>
      <c r="F812" s="25">
        <f>ROUND(SUMIF([3]表三汇总表!$A$10:$A$611,A812,[3]表三汇总表!$D$10:$D$611),0)</f>
        <v>0</v>
      </c>
      <c r="G812" s="25">
        <f>VLOOKUP(A812,'[2]L02'!$A$6:$C$1332,3,0)</f>
        <v>0</v>
      </c>
      <c r="H812" s="26" t="e">
        <f t="shared" si="310"/>
        <v>#DIV/0!</v>
      </c>
      <c r="I812" s="26" t="e">
        <f t="shared" si="311"/>
        <v>#DIV/0!</v>
      </c>
      <c r="K812" s="4"/>
    </row>
    <row r="813" spans="1:11">
      <c r="A813" s="27">
        <v>21106</v>
      </c>
      <c r="B813" s="35" t="s">
        <v>316</v>
      </c>
      <c r="C813" s="23">
        <f t="shared" ref="C813:C848" si="312">LEN(A813)</f>
        <v>5</v>
      </c>
      <c r="D813" s="23" t="str">
        <f t="shared" ref="D813:D818" si="313">IF(C813=5,"",MID(A813,1,5))</f>
        <v/>
      </c>
      <c r="E813" s="36">
        <f>SUM(E814:E818)</f>
        <v>21</v>
      </c>
      <c r="F813" s="34"/>
      <c r="G813" s="25"/>
      <c r="H813" s="26"/>
      <c r="I813" s="26"/>
      <c r="K813" s="4"/>
    </row>
    <row r="814" spans="1:11">
      <c r="A814" s="27">
        <v>2110602</v>
      </c>
      <c r="B814" s="27" t="s">
        <v>794</v>
      </c>
      <c r="C814" s="23">
        <f t="shared" si="312"/>
        <v>7</v>
      </c>
      <c r="D814" s="23" t="str">
        <f t="shared" si="313"/>
        <v>21106</v>
      </c>
      <c r="E814" s="25">
        <f>VLOOKUP(A814,'[1]L02'!$A$6:$D$1317,4,0)</f>
        <v>0</v>
      </c>
      <c r="F814" s="25">
        <f>ROUND(SUMIF([3]表三汇总表!$A$10:$A$611,A814,[3]表三汇总表!$D$10:$D$611),0)</f>
        <v>0</v>
      </c>
      <c r="G814" s="25"/>
      <c r="H814" s="26"/>
      <c r="I814" s="26"/>
      <c r="K814" s="4"/>
    </row>
    <row r="815" spans="1:11">
      <c r="A815" s="27">
        <v>2110603</v>
      </c>
      <c r="B815" s="27" t="s">
        <v>795</v>
      </c>
      <c r="C815" s="23">
        <f t="shared" si="312"/>
        <v>7</v>
      </c>
      <c r="D815" s="23" t="str">
        <f t="shared" si="313"/>
        <v>21106</v>
      </c>
      <c r="E815" s="25">
        <f>VLOOKUP(A815,'[1]L02'!$A$6:$D$1317,4,0)</f>
        <v>0</v>
      </c>
      <c r="F815" s="25">
        <f>ROUND(SUMIF([3]表三汇总表!$A$10:$A$611,A815,[3]表三汇总表!$D$10:$D$611),0)</f>
        <v>0</v>
      </c>
      <c r="G815" s="25"/>
      <c r="H815" s="26"/>
      <c r="I815" s="26"/>
      <c r="K815" s="4"/>
    </row>
    <row r="816" spans="1:11">
      <c r="A816" s="27">
        <v>2110604</v>
      </c>
      <c r="B816" s="27" t="s">
        <v>796</v>
      </c>
      <c r="C816" s="23">
        <f t="shared" si="312"/>
        <v>7</v>
      </c>
      <c r="D816" s="23" t="str">
        <f t="shared" si="313"/>
        <v>21106</v>
      </c>
      <c r="E816" s="25">
        <f>VLOOKUP(A816,'[1]L02'!$A$6:$D$1317,4,0)</f>
        <v>0</v>
      </c>
      <c r="F816" s="25">
        <f>ROUND(SUMIF([3]表三汇总表!$A$10:$A$611,A816,[3]表三汇总表!$D$10:$D$611),0)</f>
        <v>0</v>
      </c>
      <c r="G816" s="25"/>
      <c r="H816" s="26"/>
      <c r="I816" s="26"/>
      <c r="K816" s="4"/>
    </row>
    <row r="817" spans="1:11">
      <c r="A817" s="27">
        <v>2110605</v>
      </c>
      <c r="B817" s="27" t="s">
        <v>797</v>
      </c>
      <c r="C817" s="23">
        <f t="shared" si="312"/>
        <v>7</v>
      </c>
      <c r="D817" s="23" t="str">
        <f t="shared" si="313"/>
        <v>21106</v>
      </c>
      <c r="E817" s="25">
        <f>VLOOKUP(A817,'[1]L02'!$A$6:$D$1317,4,0)</f>
        <v>0</v>
      </c>
      <c r="F817" s="25">
        <f>ROUND(SUMIF([3]表三汇总表!$A$10:$A$611,A817,[3]表三汇总表!$D$10:$D$611),0)</f>
        <v>0</v>
      </c>
      <c r="G817" s="25"/>
      <c r="H817" s="26"/>
      <c r="I817" s="26"/>
      <c r="K817" s="4"/>
    </row>
    <row r="818" spans="1:11">
      <c r="A818" s="27">
        <v>2110699</v>
      </c>
      <c r="B818" s="27" t="s">
        <v>317</v>
      </c>
      <c r="C818" s="23">
        <f t="shared" si="312"/>
        <v>7</v>
      </c>
      <c r="D818" s="23" t="str">
        <f t="shared" si="313"/>
        <v>21106</v>
      </c>
      <c r="E818" s="25">
        <f>VLOOKUP(A818,'[1]L02'!$A$6:$D$1317,4,0)</f>
        <v>21</v>
      </c>
      <c r="F818" s="25">
        <f>ROUND(SUMIF([3]表三汇总表!$A$10:$A$611,A818,[3]表三汇总表!$D$10:$D$611),0)</f>
        <v>0</v>
      </c>
      <c r="G818" s="25"/>
      <c r="H818" s="26"/>
      <c r="I818" s="26"/>
      <c r="K818" s="4"/>
    </row>
    <row r="819" spans="1:11">
      <c r="A819" s="21">
        <v>21107</v>
      </c>
      <c r="B819" s="22" t="s">
        <v>798</v>
      </c>
      <c r="C819" s="23">
        <f t="shared" si="312"/>
        <v>5</v>
      </c>
      <c r="D819" s="23" t="str">
        <f t="shared" ref="D819:D851" si="314">IF(C819=5,"",MID(A819,1,5))</f>
        <v/>
      </c>
      <c r="E819" s="34">
        <f t="shared" ref="E819:G819" si="315">SUM(E820:E821)</f>
        <v>0</v>
      </c>
      <c r="F819" s="34">
        <f t="shared" si="315"/>
        <v>0</v>
      </c>
      <c r="G819" s="34">
        <f t="shared" si="315"/>
        <v>0</v>
      </c>
      <c r="H819" s="20" t="e">
        <f>G819/F819*100</f>
        <v>#DIV/0!</v>
      </c>
      <c r="I819" s="20" t="e">
        <f>(G819-E819)/E819*100</f>
        <v>#DIV/0!</v>
      </c>
      <c r="K819" s="4"/>
    </row>
    <row r="820" spans="1:11">
      <c r="A820" s="21">
        <v>2110704</v>
      </c>
      <c r="B820" s="21" t="s">
        <v>799</v>
      </c>
      <c r="C820" s="23">
        <f t="shared" si="312"/>
        <v>7</v>
      </c>
      <c r="D820" s="23" t="str">
        <f t="shared" si="314"/>
        <v>21107</v>
      </c>
      <c r="E820" s="25">
        <f>VLOOKUP(A820,'[1]L02'!$A$6:$D$1317,4,0)</f>
        <v>0</v>
      </c>
      <c r="F820" s="25">
        <f>ROUND(SUMIF([3]表三汇总表!$A$10:$A$611,A820,[3]表三汇总表!$D$10:$D$611),0)</f>
        <v>0</v>
      </c>
      <c r="G820" s="25">
        <f>VLOOKUP(A820,'[2]L02'!$A$6:$C$1332,3,0)</f>
        <v>0</v>
      </c>
      <c r="H820" s="26" t="e">
        <f t="shared" ref="H820:H825" si="316">G820/F820*100</f>
        <v>#DIV/0!</v>
      </c>
      <c r="I820" s="26" t="e">
        <f t="shared" ref="I820:I825" si="317">(G820-E820)/E820*100</f>
        <v>#DIV/0!</v>
      </c>
      <c r="K820" s="4"/>
    </row>
    <row r="821" spans="1:11">
      <c r="A821" s="21">
        <v>2110799</v>
      </c>
      <c r="B821" s="21" t="s">
        <v>800</v>
      </c>
      <c r="C821" s="23">
        <f t="shared" si="312"/>
        <v>7</v>
      </c>
      <c r="D821" s="23" t="str">
        <f t="shared" si="314"/>
        <v>21107</v>
      </c>
      <c r="E821" s="25">
        <f>VLOOKUP(A821,'[1]L02'!$A$6:$D$1317,4,0)</f>
        <v>0</v>
      </c>
      <c r="F821" s="25">
        <f>ROUND(SUMIF([3]表三汇总表!$A$10:$A$611,A821,[3]表三汇总表!$D$10:$D$611),0)</f>
        <v>0</v>
      </c>
      <c r="G821" s="25">
        <f>VLOOKUP(A821,'[2]L02'!$A$6:$C$1332,3,0)</f>
        <v>0</v>
      </c>
      <c r="H821" s="26" t="e">
        <f t="shared" si="316"/>
        <v>#DIV/0!</v>
      </c>
      <c r="I821" s="26" t="e">
        <f t="shared" si="317"/>
        <v>#DIV/0!</v>
      </c>
      <c r="K821" s="4"/>
    </row>
    <row r="822" spans="1:11">
      <c r="A822" s="21">
        <v>21108</v>
      </c>
      <c r="B822" s="22" t="s">
        <v>801</v>
      </c>
      <c r="C822" s="23">
        <f t="shared" si="312"/>
        <v>5</v>
      </c>
      <c r="D822" s="23" t="str">
        <f t="shared" si="314"/>
        <v/>
      </c>
      <c r="E822" s="34">
        <f t="shared" ref="E822:G822" si="318">SUM(E823:E824)</f>
        <v>0</v>
      </c>
      <c r="F822" s="34">
        <f t="shared" si="318"/>
        <v>0</v>
      </c>
      <c r="G822" s="34">
        <f t="shared" si="318"/>
        <v>0</v>
      </c>
      <c r="H822" s="20" t="e">
        <f t="shared" si="316"/>
        <v>#DIV/0!</v>
      </c>
      <c r="I822" s="20" t="e">
        <f t="shared" si="317"/>
        <v>#DIV/0!</v>
      </c>
      <c r="K822" s="4"/>
    </row>
    <row r="823" spans="1:11">
      <c r="A823" s="21">
        <v>2110804</v>
      </c>
      <c r="B823" s="21" t="s">
        <v>802</v>
      </c>
      <c r="C823" s="23">
        <f t="shared" si="312"/>
        <v>7</v>
      </c>
      <c r="D823" s="23" t="str">
        <f t="shared" si="314"/>
        <v>21108</v>
      </c>
      <c r="E823" s="25">
        <f>VLOOKUP(A823,'[1]L02'!$A$6:$D$1317,4,0)</f>
        <v>0</v>
      </c>
      <c r="F823" s="25">
        <f>ROUND(SUMIF([3]表三汇总表!$A$10:$A$611,A823,[3]表三汇总表!$D$10:$D$611),0)</f>
        <v>0</v>
      </c>
      <c r="G823" s="25">
        <f>VLOOKUP(A823,'[2]L02'!$A$6:$C$1332,3,0)</f>
        <v>0</v>
      </c>
      <c r="H823" s="26" t="e">
        <f t="shared" si="316"/>
        <v>#DIV/0!</v>
      </c>
      <c r="I823" s="26" t="e">
        <f t="shared" si="317"/>
        <v>#DIV/0!</v>
      </c>
      <c r="K823" s="4"/>
    </row>
    <row r="824" spans="1:11">
      <c r="A824" s="21">
        <v>2110899</v>
      </c>
      <c r="B824" s="21" t="s">
        <v>803</v>
      </c>
      <c r="C824" s="23">
        <f t="shared" si="312"/>
        <v>7</v>
      </c>
      <c r="D824" s="23" t="str">
        <f t="shared" si="314"/>
        <v>21108</v>
      </c>
      <c r="E824" s="25">
        <f>VLOOKUP(A824,'[1]L02'!$A$6:$D$1317,4,0)</f>
        <v>0</v>
      </c>
      <c r="F824" s="25">
        <f>ROUND(SUMIF([3]表三汇总表!$A$10:$A$611,A824,[3]表三汇总表!$D$10:$D$611),0)</f>
        <v>0</v>
      </c>
      <c r="G824" s="25">
        <f>VLOOKUP(A824,'[2]L02'!$A$6:$C$1332,3,0)</f>
        <v>0</v>
      </c>
      <c r="H824" s="26" t="e">
        <f t="shared" si="316"/>
        <v>#DIV/0!</v>
      </c>
      <c r="I824" s="26" t="e">
        <f t="shared" si="317"/>
        <v>#DIV/0!</v>
      </c>
      <c r="K824" s="4"/>
    </row>
    <row r="825" spans="1:11">
      <c r="A825" s="21">
        <v>21109</v>
      </c>
      <c r="B825" s="22" t="s">
        <v>804</v>
      </c>
      <c r="C825" s="23">
        <f t="shared" si="312"/>
        <v>5</v>
      </c>
      <c r="D825" s="23" t="str">
        <f t="shared" si="314"/>
        <v/>
      </c>
      <c r="E825" s="34">
        <f t="shared" ref="E825:G825" si="319">E826</f>
        <v>0</v>
      </c>
      <c r="F825" s="34">
        <f t="shared" si="319"/>
        <v>0</v>
      </c>
      <c r="G825" s="34">
        <f t="shared" si="319"/>
        <v>0</v>
      </c>
      <c r="H825" s="20" t="e">
        <f t="shared" si="316"/>
        <v>#DIV/0!</v>
      </c>
      <c r="I825" s="20" t="e">
        <f t="shared" si="317"/>
        <v>#DIV/0!</v>
      </c>
      <c r="K825" s="4"/>
    </row>
    <row r="826" spans="1:11">
      <c r="A826" s="21">
        <v>2110901</v>
      </c>
      <c r="B826" s="21" t="s">
        <v>805</v>
      </c>
      <c r="C826" s="23">
        <f t="shared" si="312"/>
        <v>7</v>
      </c>
      <c r="D826" s="23" t="str">
        <f t="shared" si="314"/>
        <v>21109</v>
      </c>
      <c r="E826" s="25">
        <f>VLOOKUP(A826,'[1]L02'!$A$6:$D$1317,4,0)</f>
        <v>0</v>
      </c>
      <c r="F826" s="25">
        <f>ROUND(SUMIF([3]表三汇总表!$A$10:$A$611,A826,[3]表三汇总表!$D$10:$D$611),0)</f>
        <v>0</v>
      </c>
      <c r="G826" s="25">
        <f>VLOOKUP(A826,'[2]L02'!$A$6:$C$1332,3,0)</f>
        <v>0</v>
      </c>
      <c r="H826" s="26" t="e">
        <f t="shared" ref="H826:H835" si="320">G826/F826*100</f>
        <v>#DIV/0!</v>
      </c>
      <c r="I826" s="26" t="e">
        <f t="shared" ref="I826:I835" si="321">(G826-E826)/E826*100</f>
        <v>#DIV/0!</v>
      </c>
      <c r="K826" s="4"/>
    </row>
    <row r="827" spans="1:11">
      <c r="A827" s="21">
        <v>21110</v>
      </c>
      <c r="B827" s="22" t="s">
        <v>318</v>
      </c>
      <c r="C827" s="23">
        <f t="shared" si="312"/>
        <v>5</v>
      </c>
      <c r="D827" s="23" t="str">
        <f t="shared" si="314"/>
        <v/>
      </c>
      <c r="E827" s="34">
        <f t="shared" ref="E827:G827" si="322">E828</f>
        <v>5721</v>
      </c>
      <c r="F827" s="34">
        <f t="shared" si="322"/>
        <v>20000</v>
      </c>
      <c r="G827" s="34">
        <f t="shared" si="322"/>
        <v>4615</v>
      </c>
      <c r="H827" s="20">
        <f t="shared" si="320"/>
        <v>23.075</v>
      </c>
      <c r="I827" s="20">
        <f t="shared" si="321"/>
        <v>-19.3322845656354</v>
      </c>
      <c r="K827" s="4"/>
    </row>
    <row r="828" spans="1:11">
      <c r="A828" s="21">
        <v>2111001</v>
      </c>
      <c r="B828" s="21" t="s">
        <v>319</v>
      </c>
      <c r="C828" s="23">
        <f t="shared" si="312"/>
        <v>7</v>
      </c>
      <c r="D828" s="23" t="str">
        <f t="shared" si="314"/>
        <v>21110</v>
      </c>
      <c r="E828" s="25">
        <f>VLOOKUP(A828,'[1]L02'!$A$6:$D$1317,4,0)</f>
        <v>5721</v>
      </c>
      <c r="F828" s="25">
        <f>ROUND(SUMIF([3]表三汇总表!$A$10:$A$611,A828,[3]表三汇总表!$D$10:$D$611),0)</f>
        <v>20000</v>
      </c>
      <c r="G828" s="25">
        <f>VLOOKUP(A828,'[2]L02'!$A$6:$C$1332,3,0)</f>
        <v>4615</v>
      </c>
      <c r="H828" s="26">
        <f t="shared" si="320"/>
        <v>23.075</v>
      </c>
      <c r="I828" s="26">
        <f t="shared" si="321"/>
        <v>-19.3322845656354</v>
      </c>
      <c r="K828" s="4"/>
    </row>
    <row r="829" spans="1:11">
      <c r="A829" s="21">
        <v>21111</v>
      </c>
      <c r="B829" s="22" t="s">
        <v>320</v>
      </c>
      <c r="C829" s="23">
        <f t="shared" si="312"/>
        <v>5</v>
      </c>
      <c r="D829" s="23" t="str">
        <f t="shared" si="314"/>
        <v/>
      </c>
      <c r="E829" s="34">
        <f t="shared" ref="E829:G829" si="323">SUM(E830:E834)</f>
        <v>2091</v>
      </c>
      <c r="F829" s="34">
        <f t="shared" si="323"/>
        <v>0</v>
      </c>
      <c r="G829" s="34">
        <f t="shared" si="323"/>
        <v>2200</v>
      </c>
      <c r="H829" s="20" t="e">
        <f t="shared" si="320"/>
        <v>#DIV/0!</v>
      </c>
      <c r="I829" s="20">
        <f t="shared" si="321"/>
        <v>5.21281683405069</v>
      </c>
      <c r="K829" s="4"/>
    </row>
    <row r="830" spans="1:11">
      <c r="A830" s="21">
        <v>2111101</v>
      </c>
      <c r="B830" s="21" t="s">
        <v>321</v>
      </c>
      <c r="C830" s="23">
        <f t="shared" si="312"/>
        <v>7</v>
      </c>
      <c r="D830" s="23" t="str">
        <f t="shared" si="314"/>
        <v>21111</v>
      </c>
      <c r="E830" s="25">
        <f>VLOOKUP(A830,'[1]L02'!$A$6:$D$1317,4,0)</f>
        <v>4</v>
      </c>
      <c r="F830" s="25">
        <f>ROUND(SUMIF([3]表三汇总表!$A$10:$A$611,A830,[3]表三汇总表!$D$10:$D$611),0)</f>
        <v>0</v>
      </c>
      <c r="G830" s="25">
        <f>VLOOKUP(A830,'[2]L02'!$A$6:$C$1332,3,0)</f>
        <v>0</v>
      </c>
      <c r="H830" s="26" t="e">
        <f t="shared" si="320"/>
        <v>#DIV/0!</v>
      </c>
      <c r="I830" s="26">
        <f t="shared" si="321"/>
        <v>-100</v>
      </c>
      <c r="K830" s="4"/>
    </row>
    <row r="831" spans="1:11">
      <c r="A831" s="21">
        <v>2111102</v>
      </c>
      <c r="B831" s="21" t="s">
        <v>806</v>
      </c>
      <c r="C831" s="23">
        <f t="shared" si="312"/>
        <v>7</v>
      </c>
      <c r="D831" s="23" t="str">
        <f t="shared" si="314"/>
        <v>21111</v>
      </c>
      <c r="E831" s="25">
        <f>VLOOKUP(A831,'[1]L02'!$A$6:$D$1317,4,0)</f>
        <v>0</v>
      </c>
      <c r="F831" s="25">
        <f>ROUND(SUMIF([3]表三汇总表!$A$10:$A$611,A831,[3]表三汇总表!$D$10:$D$611),0)</f>
        <v>0</v>
      </c>
      <c r="G831" s="25">
        <f>VLOOKUP(A831,'[2]L02'!$A$6:$C$1332,3,0)</f>
        <v>0</v>
      </c>
      <c r="H831" s="26" t="e">
        <f t="shared" si="320"/>
        <v>#DIV/0!</v>
      </c>
      <c r="I831" s="26" t="e">
        <f t="shared" si="321"/>
        <v>#DIV/0!</v>
      </c>
      <c r="K831" s="4"/>
    </row>
    <row r="832" spans="1:11">
      <c r="A832" s="21">
        <v>2111103</v>
      </c>
      <c r="B832" s="21" t="s">
        <v>807</v>
      </c>
      <c r="C832" s="23">
        <f t="shared" si="312"/>
        <v>7</v>
      </c>
      <c r="D832" s="23" t="str">
        <f t="shared" si="314"/>
        <v>21111</v>
      </c>
      <c r="E832" s="25">
        <f>VLOOKUP(A832,'[1]L02'!$A$6:$D$1317,4,0)</f>
        <v>0</v>
      </c>
      <c r="F832" s="25">
        <f>ROUND(SUMIF([3]表三汇总表!$A$10:$A$611,A832,[3]表三汇总表!$D$10:$D$611),0)</f>
        <v>0</v>
      </c>
      <c r="G832" s="25">
        <f>VLOOKUP(A832,'[2]L02'!$A$6:$C$1332,3,0)</f>
        <v>0</v>
      </c>
      <c r="H832" s="26" t="e">
        <f t="shared" si="320"/>
        <v>#DIV/0!</v>
      </c>
      <c r="I832" s="26" t="e">
        <f t="shared" si="321"/>
        <v>#DIV/0!</v>
      </c>
      <c r="K832" s="4"/>
    </row>
    <row r="833" spans="1:11">
      <c r="A833" s="21">
        <v>2111104</v>
      </c>
      <c r="B833" s="21" t="s">
        <v>808</v>
      </c>
      <c r="C833" s="23">
        <f t="shared" si="312"/>
        <v>7</v>
      </c>
      <c r="D833" s="23" t="str">
        <f t="shared" si="314"/>
        <v>21111</v>
      </c>
      <c r="E833" s="25">
        <f>VLOOKUP(A833,'[1]L02'!$A$6:$D$1317,4,0)</f>
        <v>0</v>
      </c>
      <c r="F833" s="25">
        <f>ROUND(SUMIF([3]表三汇总表!$A$10:$A$611,A833,[3]表三汇总表!$D$10:$D$611),0)</f>
        <v>0</v>
      </c>
      <c r="G833" s="25">
        <f>VLOOKUP(A833,'[2]L02'!$A$6:$C$1332,3,0)</f>
        <v>0</v>
      </c>
      <c r="H833" s="26" t="e">
        <f t="shared" si="320"/>
        <v>#DIV/0!</v>
      </c>
      <c r="I833" s="26" t="e">
        <f t="shared" si="321"/>
        <v>#DIV/0!</v>
      </c>
      <c r="K833" s="4"/>
    </row>
    <row r="834" spans="1:11">
      <c r="A834" s="21">
        <v>2111199</v>
      </c>
      <c r="B834" s="21" t="s">
        <v>322</v>
      </c>
      <c r="C834" s="23">
        <f t="shared" si="312"/>
        <v>7</v>
      </c>
      <c r="D834" s="23" t="str">
        <f t="shared" si="314"/>
        <v>21111</v>
      </c>
      <c r="E834" s="25">
        <f>VLOOKUP(A834,'[1]L02'!$A$6:$D$1317,4,0)</f>
        <v>2087</v>
      </c>
      <c r="F834" s="25">
        <f>ROUND(SUMIF([3]表三汇总表!$A$10:$A$611,A834,[3]表三汇总表!$D$10:$D$611),0)</f>
        <v>0</v>
      </c>
      <c r="G834" s="25">
        <f>VLOOKUP(A834,'[2]L02'!$A$6:$C$1332,3,0)</f>
        <v>2200</v>
      </c>
      <c r="H834" s="26" t="e">
        <f t="shared" si="320"/>
        <v>#DIV/0!</v>
      </c>
      <c r="I834" s="26">
        <f t="shared" si="321"/>
        <v>5.41447053186392</v>
      </c>
      <c r="K834" s="4"/>
    </row>
    <row r="835" spans="1:11">
      <c r="A835" s="21">
        <v>21112</v>
      </c>
      <c r="B835" s="22" t="s">
        <v>809</v>
      </c>
      <c r="C835" s="23">
        <f t="shared" si="312"/>
        <v>5</v>
      </c>
      <c r="D835" s="23" t="str">
        <f t="shared" si="314"/>
        <v/>
      </c>
      <c r="E835" s="34">
        <f t="shared" ref="E835:G835" si="324">E836</f>
        <v>0</v>
      </c>
      <c r="F835" s="34">
        <f t="shared" si="324"/>
        <v>0</v>
      </c>
      <c r="G835" s="34">
        <f t="shared" si="324"/>
        <v>0</v>
      </c>
      <c r="H835" s="20" t="e">
        <f t="shared" si="320"/>
        <v>#DIV/0!</v>
      </c>
      <c r="I835" s="20" t="e">
        <f t="shared" si="321"/>
        <v>#DIV/0!</v>
      </c>
      <c r="K835" s="4"/>
    </row>
    <row r="836" spans="1:11">
      <c r="A836" s="21">
        <v>2111201</v>
      </c>
      <c r="B836" s="21" t="s">
        <v>810</v>
      </c>
      <c r="C836" s="23">
        <f t="shared" si="312"/>
        <v>7</v>
      </c>
      <c r="D836" s="23" t="str">
        <f t="shared" si="314"/>
        <v>21112</v>
      </c>
      <c r="E836" s="25">
        <f>VLOOKUP(A836,'[1]L02'!$A$6:$D$1317,4,0)</f>
        <v>0</v>
      </c>
      <c r="F836" s="25">
        <f>ROUND(SUMIF([3]表三汇总表!$A$10:$A$611,A836,[3]表三汇总表!$D$10:$D$611),0)</f>
        <v>0</v>
      </c>
      <c r="G836" s="25">
        <f>VLOOKUP(A836,'[2]L02'!$A$6:$C$1332,3,0)</f>
        <v>0</v>
      </c>
      <c r="H836" s="26" t="e">
        <f t="shared" ref="H836:H850" si="325">G836/F836*100</f>
        <v>#DIV/0!</v>
      </c>
      <c r="I836" s="26" t="e">
        <f t="shared" ref="I836:I850" si="326">(G836-E836)/E836*100</f>
        <v>#DIV/0!</v>
      </c>
      <c r="K836" s="4"/>
    </row>
    <row r="837" spans="1:11">
      <c r="A837" s="21">
        <v>21113</v>
      </c>
      <c r="B837" s="22" t="s">
        <v>811</v>
      </c>
      <c r="C837" s="23">
        <f t="shared" si="312"/>
        <v>5</v>
      </c>
      <c r="D837" s="23" t="str">
        <f t="shared" si="314"/>
        <v/>
      </c>
      <c r="E837" s="34">
        <f t="shared" ref="E837:G837" si="327">E838</f>
        <v>0</v>
      </c>
      <c r="F837" s="34">
        <f t="shared" si="327"/>
        <v>0</v>
      </c>
      <c r="G837" s="34">
        <f t="shared" si="327"/>
        <v>0</v>
      </c>
      <c r="H837" s="20" t="e">
        <f t="shared" si="325"/>
        <v>#DIV/0!</v>
      </c>
      <c r="I837" s="20" t="e">
        <f t="shared" si="326"/>
        <v>#DIV/0!</v>
      </c>
      <c r="K837" s="4"/>
    </row>
    <row r="838" spans="1:11">
      <c r="A838" s="21">
        <v>2111301</v>
      </c>
      <c r="B838" s="21" t="s">
        <v>812</v>
      </c>
      <c r="C838" s="23">
        <f t="shared" si="312"/>
        <v>7</v>
      </c>
      <c r="D838" s="23" t="str">
        <f t="shared" si="314"/>
        <v>21113</v>
      </c>
      <c r="E838" s="25">
        <f>VLOOKUP(A838,'[1]L02'!$A$6:$D$1317,4,0)</f>
        <v>0</v>
      </c>
      <c r="F838" s="25">
        <f>ROUND(SUMIF([3]表三汇总表!$A$10:$A$611,A838,[3]表三汇总表!$D$10:$D$611),0)</f>
        <v>0</v>
      </c>
      <c r="G838" s="25">
        <f>VLOOKUP(A838,'[2]L02'!$A$6:$C$1332,3,0)</f>
        <v>0</v>
      </c>
      <c r="H838" s="26" t="e">
        <f t="shared" si="325"/>
        <v>#DIV/0!</v>
      </c>
      <c r="I838" s="26" t="e">
        <f t="shared" si="326"/>
        <v>#DIV/0!</v>
      </c>
      <c r="K838" s="4"/>
    </row>
    <row r="839" spans="1:11">
      <c r="A839" s="21">
        <v>21114</v>
      </c>
      <c r="B839" s="22" t="s">
        <v>323</v>
      </c>
      <c r="C839" s="23">
        <f t="shared" si="312"/>
        <v>5</v>
      </c>
      <c r="D839" s="23" t="str">
        <f t="shared" si="314"/>
        <v/>
      </c>
      <c r="E839" s="34">
        <f t="shared" ref="E839:G839" si="328">SUM(E840:E849)</f>
        <v>31</v>
      </c>
      <c r="F839" s="34">
        <f t="shared" si="328"/>
        <v>0</v>
      </c>
      <c r="G839" s="34">
        <f t="shared" si="328"/>
        <v>0</v>
      </c>
      <c r="H839" s="20" t="e">
        <f t="shared" si="325"/>
        <v>#DIV/0!</v>
      </c>
      <c r="I839" s="20">
        <f t="shared" si="326"/>
        <v>-100</v>
      </c>
      <c r="K839" s="4"/>
    </row>
    <row r="840" spans="1:11">
      <c r="A840" s="21">
        <v>2111401</v>
      </c>
      <c r="B840" s="21" t="s">
        <v>12</v>
      </c>
      <c r="C840" s="23">
        <f t="shared" si="312"/>
        <v>7</v>
      </c>
      <c r="D840" s="23" t="str">
        <f t="shared" si="314"/>
        <v>21114</v>
      </c>
      <c r="E840" s="25">
        <f>VLOOKUP(A840,'[1]L02'!$A$6:$D$1317,4,0)</f>
        <v>0</v>
      </c>
      <c r="F840" s="25">
        <f>ROUND(SUMIF([3]表三汇总表!$A$10:$A$611,A840,[3]表三汇总表!$D$10:$D$611),0)</f>
        <v>0</v>
      </c>
      <c r="G840" s="25">
        <f>VLOOKUP(A840,'[2]L02'!$A$6:$C$1332,3,0)</f>
        <v>0</v>
      </c>
      <c r="H840" s="26" t="e">
        <f t="shared" si="325"/>
        <v>#DIV/0!</v>
      </c>
      <c r="I840" s="26" t="e">
        <f t="shared" si="326"/>
        <v>#DIV/0!</v>
      </c>
      <c r="K840" s="4"/>
    </row>
    <row r="841" spans="1:11">
      <c r="A841" s="21">
        <v>2111402</v>
      </c>
      <c r="B841" s="21" t="s">
        <v>13</v>
      </c>
      <c r="C841" s="23">
        <f t="shared" si="312"/>
        <v>7</v>
      </c>
      <c r="D841" s="23" t="str">
        <f t="shared" si="314"/>
        <v>21114</v>
      </c>
      <c r="E841" s="25">
        <f>VLOOKUP(A841,'[1]L02'!$A$6:$D$1317,4,0)</f>
        <v>0</v>
      </c>
      <c r="F841" s="25">
        <f>ROUND(SUMIF([3]表三汇总表!$A$10:$A$611,A841,[3]表三汇总表!$D$10:$D$611),0)</f>
        <v>0</v>
      </c>
      <c r="G841" s="25">
        <f>VLOOKUP(A841,'[2]L02'!$A$6:$C$1332,3,0)</f>
        <v>0</v>
      </c>
      <c r="H841" s="26" t="e">
        <f t="shared" si="325"/>
        <v>#DIV/0!</v>
      </c>
      <c r="I841" s="26" t="e">
        <f t="shared" si="326"/>
        <v>#DIV/0!</v>
      </c>
      <c r="K841" s="4"/>
    </row>
    <row r="842" spans="1:11">
      <c r="A842" s="21">
        <v>2111403</v>
      </c>
      <c r="B842" s="21" t="s">
        <v>64</v>
      </c>
      <c r="C842" s="23">
        <f t="shared" si="312"/>
        <v>7</v>
      </c>
      <c r="D842" s="23" t="str">
        <f t="shared" si="314"/>
        <v>21114</v>
      </c>
      <c r="E842" s="25">
        <f>VLOOKUP(A842,'[1]L02'!$A$6:$D$1317,4,0)</f>
        <v>0</v>
      </c>
      <c r="F842" s="25">
        <f>ROUND(SUMIF([3]表三汇总表!$A$10:$A$611,A842,[3]表三汇总表!$D$10:$D$611),0)</f>
        <v>0</v>
      </c>
      <c r="G842" s="25">
        <f>VLOOKUP(A842,'[2]L02'!$A$6:$C$1332,3,0)</f>
        <v>0</v>
      </c>
      <c r="H842" s="26" t="e">
        <f t="shared" si="325"/>
        <v>#DIV/0!</v>
      </c>
      <c r="I842" s="26" t="e">
        <f t="shared" si="326"/>
        <v>#DIV/0!</v>
      </c>
      <c r="K842" s="4"/>
    </row>
    <row r="843" spans="1:11">
      <c r="A843" s="21">
        <v>2111406</v>
      </c>
      <c r="B843" s="21" t="s">
        <v>813</v>
      </c>
      <c r="C843" s="23">
        <f t="shared" si="312"/>
        <v>7</v>
      </c>
      <c r="D843" s="23" t="str">
        <f t="shared" si="314"/>
        <v>21114</v>
      </c>
      <c r="E843" s="25">
        <f>VLOOKUP(A843,'[1]L02'!$A$6:$D$1317,4,0)</f>
        <v>0</v>
      </c>
      <c r="F843" s="25">
        <f>ROUND(SUMIF([3]表三汇总表!$A$10:$A$611,A843,[3]表三汇总表!$D$10:$D$611),0)</f>
        <v>0</v>
      </c>
      <c r="G843" s="25">
        <f>VLOOKUP(A843,'[2]L02'!$A$6:$C$1332,3,0)</f>
        <v>0</v>
      </c>
      <c r="H843" s="26" t="e">
        <f t="shared" si="325"/>
        <v>#DIV/0!</v>
      </c>
      <c r="I843" s="26" t="e">
        <f t="shared" si="326"/>
        <v>#DIV/0!</v>
      </c>
      <c r="K843" s="4"/>
    </row>
    <row r="844" spans="1:11">
      <c r="A844" s="21">
        <v>2111407</v>
      </c>
      <c r="B844" s="21" t="s">
        <v>814</v>
      </c>
      <c r="C844" s="23">
        <f t="shared" si="312"/>
        <v>7</v>
      </c>
      <c r="D844" s="23" t="str">
        <f t="shared" si="314"/>
        <v>21114</v>
      </c>
      <c r="E844" s="25">
        <f>VLOOKUP(A844,'[1]L02'!$A$6:$D$1317,4,0)</f>
        <v>0</v>
      </c>
      <c r="F844" s="25">
        <f>ROUND(SUMIF([3]表三汇总表!$A$10:$A$611,A844,[3]表三汇总表!$D$10:$D$611),0)</f>
        <v>0</v>
      </c>
      <c r="G844" s="25">
        <f>VLOOKUP(A844,'[2]L02'!$A$6:$C$1332,3,0)</f>
        <v>0</v>
      </c>
      <c r="H844" s="26" t="e">
        <f t="shared" si="325"/>
        <v>#DIV/0!</v>
      </c>
      <c r="I844" s="26" t="e">
        <f t="shared" si="326"/>
        <v>#DIV/0!</v>
      </c>
      <c r="K844" s="4"/>
    </row>
    <row r="845" spans="1:11">
      <c r="A845" s="21">
        <v>2111408</v>
      </c>
      <c r="B845" s="21" t="s">
        <v>815</v>
      </c>
      <c r="C845" s="23">
        <f t="shared" si="312"/>
        <v>7</v>
      </c>
      <c r="D845" s="23" t="str">
        <f t="shared" si="314"/>
        <v>21114</v>
      </c>
      <c r="E845" s="25">
        <f>VLOOKUP(A845,'[1]L02'!$A$6:$D$1317,4,0)</f>
        <v>0</v>
      </c>
      <c r="F845" s="25">
        <f>ROUND(SUMIF([3]表三汇总表!$A$10:$A$611,A845,[3]表三汇总表!$D$10:$D$611),0)</f>
        <v>0</v>
      </c>
      <c r="G845" s="25">
        <f>VLOOKUP(A845,'[2]L02'!$A$6:$C$1332,3,0)</f>
        <v>0</v>
      </c>
      <c r="H845" s="26" t="e">
        <f t="shared" si="325"/>
        <v>#DIV/0!</v>
      </c>
      <c r="I845" s="26" t="e">
        <f t="shared" si="326"/>
        <v>#DIV/0!</v>
      </c>
      <c r="K845" s="4"/>
    </row>
    <row r="846" spans="1:11">
      <c r="A846" s="21">
        <v>2111411</v>
      </c>
      <c r="B846" s="21" t="s">
        <v>89</v>
      </c>
      <c r="C846" s="23">
        <f t="shared" si="312"/>
        <v>7</v>
      </c>
      <c r="D846" s="23" t="str">
        <f t="shared" si="314"/>
        <v>21114</v>
      </c>
      <c r="E846" s="25">
        <f>VLOOKUP(A846,'[1]L02'!$A$6:$D$1317,4,0)</f>
        <v>31</v>
      </c>
      <c r="F846" s="25">
        <f>ROUND(SUMIF([3]表三汇总表!$A$10:$A$611,A846,[3]表三汇总表!$D$10:$D$611),0)</f>
        <v>0</v>
      </c>
      <c r="G846" s="25">
        <f>VLOOKUP(A846,'[2]L02'!$A$6:$C$1332,3,0)</f>
        <v>0</v>
      </c>
      <c r="H846" s="26" t="e">
        <f t="shared" si="325"/>
        <v>#DIV/0!</v>
      </c>
      <c r="I846" s="26">
        <f t="shared" si="326"/>
        <v>-100</v>
      </c>
      <c r="K846" s="4"/>
    </row>
    <row r="847" spans="1:11">
      <c r="A847" s="21">
        <v>2111413</v>
      </c>
      <c r="B847" s="21" t="s">
        <v>816</v>
      </c>
      <c r="C847" s="23">
        <f t="shared" si="312"/>
        <v>7</v>
      </c>
      <c r="D847" s="23" t="str">
        <f t="shared" si="314"/>
        <v>21114</v>
      </c>
      <c r="E847" s="25">
        <f>VLOOKUP(A847,'[1]L02'!$A$6:$D$1317,4,0)</f>
        <v>0</v>
      </c>
      <c r="F847" s="25">
        <f>ROUND(SUMIF([3]表三汇总表!$A$10:$A$611,A847,[3]表三汇总表!$D$10:$D$611),0)</f>
        <v>0</v>
      </c>
      <c r="G847" s="25">
        <f>VLOOKUP(A847,'[2]L02'!$A$6:$C$1332,3,0)</f>
        <v>0</v>
      </c>
      <c r="H847" s="26" t="e">
        <f t="shared" si="325"/>
        <v>#DIV/0!</v>
      </c>
      <c r="I847" s="26" t="e">
        <f t="shared" si="326"/>
        <v>#DIV/0!</v>
      </c>
      <c r="K847" s="4"/>
    </row>
    <row r="848" spans="1:11">
      <c r="A848" s="21">
        <v>2111450</v>
      </c>
      <c r="B848" s="21" t="s">
        <v>33</v>
      </c>
      <c r="C848" s="23">
        <f t="shared" si="312"/>
        <v>7</v>
      </c>
      <c r="D848" s="23" t="str">
        <f t="shared" si="314"/>
        <v>21114</v>
      </c>
      <c r="E848" s="25">
        <f>VLOOKUP(A848,'[1]L02'!$A$6:$D$1317,4,0)</f>
        <v>0</v>
      </c>
      <c r="F848" s="25">
        <f>ROUND(SUMIF([3]表三汇总表!$A$10:$A$611,A848,[3]表三汇总表!$D$10:$D$611),0)</f>
        <v>0</v>
      </c>
      <c r="G848" s="25">
        <f>VLOOKUP(A848,'[2]L02'!$A$6:$C$1332,3,0)</f>
        <v>0</v>
      </c>
      <c r="H848" s="26" t="e">
        <f t="shared" si="325"/>
        <v>#DIV/0!</v>
      </c>
      <c r="I848" s="26" t="e">
        <f t="shared" si="326"/>
        <v>#DIV/0!</v>
      </c>
      <c r="K848" s="4"/>
    </row>
    <row r="849" spans="1:11">
      <c r="A849" s="21">
        <v>2111499</v>
      </c>
      <c r="B849" s="21" t="s">
        <v>817</v>
      </c>
      <c r="C849" s="23">
        <f t="shared" ref="C849:C912" si="329">LEN(A849)</f>
        <v>7</v>
      </c>
      <c r="D849" s="23" t="str">
        <f t="shared" si="314"/>
        <v>21114</v>
      </c>
      <c r="E849" s="25">
        <f>VLOOKUP(A849,'[1]L02'!$A$6:$D$1317,4,0)</f>
        <v>0</v>
      </c>
      <c r="F849" s="25">
        <f>ROUND(SUMIF([3]表三汇总表!$A$10:$A$611,A849,[3]表三汇总表!$D$10:$D$611),0)</f>
        <v>0</v>
      </c>
      <c r="G849" s="25">
        <f>VLOOKUP(A849,'[2]L02'!$A$6:$C$1332,3,0)</f>
        <v>0</v>
      </c>
      <c r="H849" s="26" t="e">
        <f t="shared" si="325"/>
        <v>#DIV/0!</v>
      </c>
      <c r="I849" s="26" t="e">
        <f t="shared" si="326"/>
        <v>#DIV/0!</v>
      </c>
      <c r="K849" s="4"/>
    </row>
    <row r="850" spans="1:11">
      <c r="A850" s="21">
        <v>21199</v>
      </c>
      <c r="B850" s="22" t="s">
        <v>324</v>
      </c>
      <c r="C850" s="23">
        <f t="shared" si="329"/>
        <v>5</v>
      </c>
      <c r="D850" s="23" t="str">
        <f t="shared" si="314"/>
        <v/>
      </c>
      <c r="E850" s="34">
        <f t="shared" ref="E850:G850" si="330">E851</f>
        <v>92</v>
      </c>
      <c r="F850" s="34">
        <f t="shared" si="330"/>
        <v>0</v>
      </c>
      <c r="G850" s="34">
        <f t="shared" si="330"/>
        <v>539</v>
      </c>
      <c r="H850" s="20" t="e">
        <f t="shared" si="325"/>
        <v>#DIV/0!</v>
      </c>
      <c r="I850" s="20">
        <f t="shared" si="326"/>
        <v>485.869565217391</v>
      </c>
      <c r="K850" s="4"/>
    </row>
    <row r="851" spans="1:11">
      <c r="A851" s="21">
        <v>2119999</v>
      </c>
      <c r="B851" s="21" t="s">
        <v>325</v>
      </c>
      <c r="C851" s="23">
        <f t="shared" si="329"/>
        <v>7</v>
      </c>
      <c r="D851" s="23" t="str">
        <f t="shared" si="314"/>
        <v>21199</v>
      </c>
      <c r="E851" s="25">
        <f>VLOOKUP(A851,'[1]L02'!$A$6:$D$1317,4,0)</f>
        <v>92</v>
      </c>
      <c r="F851" s="25">
        <f>ROUND(SUMIF([3]表三汇总表!$A$10:$A$611,A851,[3]表三汇总表!$D$10:$D$611),0)</f>
        <v>0</v>
      </c>
      <c r="G851" s="25">
        <f>VLOOKUP(A851,'[2]L02'!$A$6:$C$1332,3,0)</f>
        <v>539</v>
      </c>
      <c r="H851" s="26" t="e">
        <f t="shared" ref="H851:H864" si="331">G851/F851*100</f>
        <v>#DIV/0!</v>
      </c>
      <c r="I851" s="26">
        <f t="shared" ref="I851:I864" si="332">(G851-E851)/E851*100</f>
        <v>485.869565217391</v>
      </c>
      <c r="K851" s="4"/>
    </row>
    <row r="852" spans="1:9">
      <c r="A852" s="21">
        <v>212</v>
      </c>
      <c r="B852" s="22" t="s">
        <v>326</v>
      </c>
      <c r="C852" s="23">
        <f t="shared" si="329"/>
        <v>3</v>
      </c>
      <c r="D852" s="23"/>
      <c r="E852" s="34">
        <f t="shared" ref="E852:G852" si="333">E853+E864+E866+E869+E871+E873</f>
        <v>73000</v>
      </c>
      <c r="F852" s="34">
        <f t="shared" si="333"/>
        <v>20566</v>
      </c>
      <c r="G852" s="34">
        <f t="shared" si="333"/>
        <v>62438</v>
      </c>
      <c r="H852" s="20">
        <f t="shared" si="331"/>
        <v>303.598171739765</v>
      </c>
      <c r="I852" s="20">
        <f t="shared" si="332"/>
        <v>-14.4684931506849</v>
      </c>
    </row>
    <row r="853" spans="1:11">
      <c r="A853" s="21">
        <v>21201</v>
      </c>
      <c r="B853" s="22" t="s">
        <v>327</v>
      </c>
      <c r="C853" s="23">
        <f t="shared" si="329"/>
        <v>5</v>
      </c>
      <c r="D853" s="23" t="str">
        <f t="shared" ref="D853:D874" si="334">IF(C853=5,"",MID(A853,1,5))</f>
        <v/>
      </c>
      <c r="E853" s="34">
        <f t="shared" ref="E853:G853" si="335">SUM(E854:E863)</f>
        <v>18680</v>
      </c>
      <c r="F853" s="34">
        <f t="shared" si="335"/>
        <v>5268</v>
      </c>
      <c r="G853" s="34">
        <f t="shared" si="335"/>
        <v>9009</v>
      </c>
      <c r="H853" s="20">
        <f t="shared" si="331"/>
        <v>171.013667425968</v>
      </c>
      <c r="I853" s="20">
        <f t="shared" si="332"/>
        <v>-51.771948608137</v>
      </c>
      <c r="K853" s="4"/>
    </row>
    <row r="854" spans="1:11">
      <c r="A854" s="21">
        <v>2120101</v>
      </c>
      <c r="B854" s="21" t="s">
        <v>12</v>
      </c>
      <c r="C854" s="23">
        <f t="shared" si="329"/>
        <v>7</v>
      </c>
      <c r="D854" s="23" t="str">
        <f t="shared" si="334"/>
        <v>21201</v>
      </c>
      <c r="E854" s="25">
        <f>VLOOKUP(A854,'[1]L02'!$A$6:$D$1317,4,0)</f>
        <v>199</v>
      </c>
      <c r="F854" s="25">
        <f>ROUND(SUMIF([3]表三汇总表!$A$10:$A$611,A854,[3]表三汇总表!$D$10:$D$611),0)</f>
        <v>0</v>
      </c>
      <c r="G854" s="25">
        <f>VLOOKUP(A854,'[2]L02'!$A$6:$C$1332,3,0)</f>
        <v>1468</v>
      </c>
      <c r="H854" s="26" t="e">
        <f t="shared" si="331"/>
        <v>#DIV/0!</v>
      </c>
      <c r="I854" s="26">
        <f t="shared" si="332"/>
        <v>637.688442211055</v>
      </c>
      <c r="K854" s="4"/>
    </row>
    <row r="855" spans="1:11">
      <c r="A855" s="21">
        <v>2120102</v>
      </c>
      <c r="B855" s="21" t="s">
        <v>13</v>
      </c>
      <c r="C855" s="23">
        <f t="shared" si="329"/>
        <v>7</v>
      </c>
      <c r="D855" s="23" t="str">
        <f t="shared" si="334"/>
        <v>21201</v>
      </c>
      <c r="E855" s="25">
        <f>VLOOKUP(A855,'[1]L02'!$A$6:$D$1317,4,0)</f>
        <v>3491</v>
      </c>
      <c r="F855" s="25">
        <f>ROUND(SUMIF([3]表三汇总表!$A$10:$A$611,A855,[3]表三汇总表!$D$10:$D$611),0)</f>
        <v>5268</v>
      </c>
      <c r="G855" s="25">
        <f>VLOOKUP(A855,'[2]L02'!$A$6:$C$1332,3,0)</f>
        <v>5587</v>
      </c>
      <c r="H855" s="26">
        <f t="shared" si="331"/>
        <v>106.055429005315</v>
      </c>
      <c r="I855" s="26">
        <f t="shared" si="332"/>
        <v>60.0401031223145</v>
      </c>
      <c r="K855" s="4"/>
    </row>
    <row r="856" spans="1:11">
      <c r="A856" s="21">
        <v>2120103</v>
      </c>
      <c r="B856" s="21" t="s">
        <v>64</v>
      </c>
      <c r="C856" s="23">
        <f t="shared" si="329"/>
        <v>7</v>
      </c>
      <c r="D856" s="23" t="str">
        <f t="shared" si="334"/>
        <v>21201</v>
      </c>
      <c r="E856" s="25">
        <f>VLOOKUP(A856,'[1]L02'!$A$6:$D$1317,4,0)</f>
        <v>0</v>
      </c>
      <c r="F856" s="25">
        <f>ROUND(SUMIF([3]表三汇总表!$A$10:$A$611,A856,[3]表三汇总表!$D$10:$D$611),0)</f>
        <v>0</v>
      </c>
      <c r="G856" s="25">
        <f>VLOOKUP(A856,'[2]L02'!$A$6:$C$1332,3,0)</f>
        <v>0</v>
      </c>
      <c r="H856" s="26" t="e">
        <f t="shared" si="331"/>
        <v>#DIV/0!</v>
      </c>
      <c r="I856" s="26" t="e">
        <f t="shared" si="332"/>
        <v>#DIV/0!</v>
      </c>
      <c r="K856" s="4"/>
    </row>
    <row r="857" spans="1:11">
      <c r="A857" s="21">
        <v>2120104</v>
      </c>
      <c r="B857" s="21" t="s">
        <v>328</v>
      </c>
      <c r="C857" s="23">
        <f t="shared" si="329"/>
        <v>7</v>
      </c>
      <c r="D857" s="23" t="str">
        <f t="shared" si="334"/>
        <v>21201</v>
      </c>
      <c r="E857" s="25">
        <f>VLOOKUP(A857,'[1]L02'!$A$6:$D$1317,4,0)</f>
        <v>1059</v>
      </c>
      <c r="F857" s="25">
        <f>ROUND(SUMIF([3]表三汇总表!$A$10:$A$611,A857,[3]表三汇总表!$D$10:$D$611),0)</f>
        <v>0</v>
      </c>
      <c r="G857" s="25">
        <f>VLOOKUP(A857,'[2]L02'!$A$6:$C$1332,3,0)</f>
        <v>942</v>
      </c>
      <c r="H857" s="26" t="e">
        <f t="shared" si="331"/>
        <v>#DIV/0!</v>
      </c>
      <c r="I857" s="26">
        <f t="shared" si="332"/>
        <v>-11.0481586402266</v>
      </c>
      <c r="K857" s="4"/>
    </row>
    <row r="858" spans="1:11">
      <c r="A858" s="21">
        <v>2120105</v>
      </c>
      <c r="B858" s="21" t="s">
        <v>818</v>
      </c>
      <c r="C858" s="23">
        <f t="shared" si="329"/>
        <v>7</v>
      </c>
      <c r="D858" s="23" t="str">
        <f t="shared" si="334"/>
        <v>21201</v>
      </c>
      <c r="E858" s="25">
        <f>VLOOKUP(A858,'[1]L02'!$A$6:$D$1317,4,0)</f>
        <v>0</v>
      </c>
      <c r="F858" s="25">
        <f>ROUND(SUMIF([3]表三汇总表!$A$10:$A$611,A858,[3]表三汇总表!$D$10:$D$611),0)</f>
        <v>0</v>
      </c>
      <c r="G858" s="25">
        <f>VLOOKUP(A858,'[2]L02'!$A$6:$C$1332,3,0)</f>
        <v>0</v>
      </c>
      <c r="H858" s="26" t="e">
        <f t="shared" si="331"/>
        <v>#DIV/0!</v>
      </c>
      <c r="I858" s="26" t="e">
        <f t="shared" si="332"/>
        <v>#DIV/0!</v>
      </c>
      <c r="K858" s="4"/>
    </row>
    <row r="859" spans="1:11">
      <c r="A859" s="21">
        <v>2120106</v>
      </c>
      <c r="B859" s="21" t="s">
        <v>329</v>
      </c>
      <c r="C859" s="23">
        <f t="shared" si="329"/>
        <v>7</v>
      </c>
      <c r="D859" s="23" t="str">
        <f t="shared" si="334"/>
        <v>21201</v>
      </c>
      <c r="E859" s="25">
        <f>VLOOKUP(A859,'[1]L02'!$A$6:$D$1317,4,0)</f>
        <v>57</v>
      </c>
      <c r="F859" s="25">
        <f>ROUND(SUMIF([3]表三汇总表!$A$10:$A$611,A859,[3]表三汇总表!$D$10:$D$611),0)</f>
        <v>0</v>
      </c>
      <c r="G859" s="25">
        <f>VLOOKUP(A859,'[2]L02'!$A$6:$C$1332,3,0)</f>
        <v>20</v>
      </c>
      <c r="H859" s="26" t="e">
        <f t="shared" si="331"/>
        <v>#DIV/0!</v>
      </c>
      <c r="I859" s="26">
        <f t="shared" si="332"/>
        <v>-64.9122807017544</v>
      </c>
      <c r="K859" s="4"/>
    </row>
    <row r="860" spans="1:11">
      <c r="A860" s="21">
        <v>2120107</v>
      </c>
      <c r="B860" s="21" t="s">
        <v>819</v>
      </c>
      <c r="C860" s="23">
        <f t="shared" si="329"/>
        <v>7</v>
      </c>
      <c r="D860" s="23" t="str">
        <f t="shared" si="334"/>
        <v>21201</v>
      </c>
      <c r="E860" s="25">
        <f>VLOOKUP(A860,'[1]L02'!$A$6:$D$1317,4,0)</f>
        <v>0</v>
      </c>
      <c r="F860" s="25">
        <f>ROUND(SUMIF([3]表三汇总表!$A$10:$A$611,A860,[3]表三汇总表!$D$10:$D$611),0)</f>
        <v>0</v>
      </c>
      <c r="G860" s="25">
        <f>VLOOKUP(A860,'[2]L02'!$A$6:$C$1332,3,0)</f>
        <v>0</v>
      </c>
      <c r="H860" s="26" t="e">
        <f t="shared" si="331"/>
        <v>#DIV/0!</v>
      </c>
      <c r="I860" s="26" t="e">
        <f t="shared" si="332"/>
        <v>#DIV/0!</v>
      </c>
      <c r="K860" s="4"/>
    </row>
    <row r="861" spans="1:11">
      <c r="A861" s="21">
        <v>2120109</v>
      </c>
      <c r="B861" s="21" t="s">
        <v>820</v>
      </c>
      <c r="C861" s="23">
        <f t="shared" si="329"/>
        <v>7</v>
      </c>
      <c r="D861" s="23" t="str">
        <f t="shared" si="334"/>
        <v>21201</v>
      </c>
      <c r="E861" s="25">
        <f>VLOOKUP(A861,'[1]L02'!$A$6:$D$1317,4,0)</f>
        <v>0</v>
      </c>
      <c r="F861" s="25">
        <f>ROUND(SUMIF([3]表三汇总表!$A$10:$A$611,A861,[3]表三汇总表!$D$10:$D$611),0)</f>
        <v>0</v>
      </c>
      <c r="G861" s="25">
        <f>VLOOKUP(A861,'[2]L02'!$A$6:$C$1332,3,0)</f>
        <v>0</v>
      </c>
      <c r="H861" s="26" t="e">
        <f t="shared" si="331"/>
        <v>#DIV/0!</v>
      </c>
      <c r="I861" s="26" t="e">
        <f t="shared" si="332"/>
        <v>#DIV/0!</v>
      </c>
      <c r="K861" s="4"/>
    </row>
    <row r="862" spans="1:11">
      <c r="A862" s="21">
        <v>2120110</v>
      </c>
      <c r="B862" s="21" t="s">
        <v>821</v>
      </c>
      <c r="C862" s="23">
        <f t="shared" si="329"/>
        <v>7</v>
      </c>
      <c r="D862" s="23" t="str">
        <f t="shared" si="334"/>
        <v>21201</v>
      </c>
      <c r="E862" s="25">
        <f>VLOOKUP(A862,'[1]L02'!$A$6:$D$1317,4,0)</f>
        <v>0</v>
      </c>
      <c r="F862" s="25">
        <f>ROUND(SUMIF([3]表三汇总表!$A$10:$A$611,A862,[3]表三汇总表!$D$10:$D$611),0)</f>
        <v>0</v>
      </c>
      <c r="G862" s="25">
        <f>VLOOKUP(A862,'[2]L02'!$A$6:$C$1332,3,0)</f>
        <v>0</v>
      </c>
      <c r="H862" s="26" t="e">
        <f t="shared" si="331"/>
        <v>#DIV/0!</v>
      </c>
      <c r="I862" s="26" t="e">
        <f t="shared" si="332"/>
        <v>#DIV/0!</v>
      </c>
      <c r="K862" s="4"/>
    </row>
    <row r="863" spans="1:11">
      <c r="A863" s="21">
        <v>2120199</v>
      </c>
      <c r="B863" s="21" t="s">
        <v>330</v>
      </c>
      <c r="C863" s="23">
        <f t="shared" si="329"/>
        <v>7</v>
      </c>
      <c r="D863" s="23" t="str">
        <f t="shared" si="334"/>
        <v>21201</v>
      </c>
      <c r="E863" s="25">
        <f>VLOOKUP(A863,'[1]L02'!$A$6:$D$1317,4,0)</f>
        <v>13874</v>
      </c>
      <c r="F863" s="25">
        <f>ROUND(SUMIF([3]表三汇总表!$A$10:$A$611,A863,[3]表三汇总表!$D$10:$D$611),0)</f>
        <v>0</v>
      </c>
      <c r="G863" s="25">
        <f>VLOOKUP(A863,'[2]L02'!$A$6:$C$1332,3,0)</f>
        <v>992</v>
      </c>
      <c r="H863" s="26" t="e">
        <f t="shared" si="331"/>
        <v>#DIV/0!</v>
      </c>
      <c r="I863" s="26">
        <f t="shared" si="332"/>
        <v>-92.8499351304599</v>
      </c>
      <c r="K863" s="4"/>
    </row>
    <row r="864" spans="1:11">
      <c r="A864" s="21">
        <v>21202</v>
      </c>
      <c r="B864" s="22" t="s">
        <v>331</v>
      </c>
      <c r="C864" s="23">
        <f t="shared" si="329"/>
        <v>5</v>
      </c>
      <c r="D864" s="23" t="str">
        <f t="shared" si="334"/>
        <v/>
      </c>
      <c r="E864" s="34">
        <f t="shared" ref="E864:G864" si="336">E865</f>
        <v>10341</v>
      </c>
      <c r="F864" s="34">
        <f t="shared" si="336"/>
        <v>0</v>
      </c>
      <c r="G864" s="34">
        <f t="shared" si="336"/>
        <v>5509</v>
      </c>
      <c r="H864" s="20" t="e">
        <f t="shared" si="331"/>
        <v>#DIV/0!</v>
      </c>
      <c r="I864" s="20">
        <f t="shared" si="332"/>
        <v>-46.7266221835412</v>
      </c>
      <c r="K864" s="4"/>
    </row>
    <row r="865" spans="1:11">
      <c r="A865" s="21">
        <v>2120201</v>
      </c>
      <c r="B865" s="21" t="s">
        <v>332</v>
      </c>
      <c r="C865" s="23">
        <f t="shared" si="329"/>
        <v>7</v>
      </c>
      <c r="D865" s="23" t="str">
        <f t="shared" si="334"/>
        <v>21202</v>
      </c>
      <c r="E865" s="25">
        <f>VLOOKUP(A865,'[1]L02'!$A$6:$D$1317,4,0)</f>
        <v>10341</v>
      </c>
      <c r="F865" s="25">
        <f>ROUND(SUMIF([3]表三汇总表!$A$10:$A$611,A865,[3]表三汇总表!$D$10:$D$611),0)</f>
        <v>0</v>
      </c>
      <c r="G865" s="25">
        <f>VLOOKUP(A865,'[2]L02'!$A$6:$C$1332,3,0)</f>
        <v>5509</v>
      </c>
      <c r="H865" s="26" t="e">
        <f t="shared" ref="H865:H869" si="337">G865/F865*100</f>
        <v>#DIV/0!</v>
      </c>
      <c r="I865" s="26">
        <f t="shared" ref="I865:I869" si="338">(G865-E865)/E865*100</f>
        <v>-46.7266221835412</v>
      </c>
      <c r="K865" s="4"/>
    </row>
    <row r="866" spans="1:11">
      <c r="A866" s="21">
        <v>21203</v>
      </c>
      <c r="B866" s="22" t="s">
        <v>333</v>
      </c>
      <c r="C866" s="23">
        <f t="shared" si="329"/>
        <v>5</v>
      </c>
      <c r="D866" s="23" t="str">
        <f t="shared" si="334"/>
        <v/>
      </c>
      <c r="E866" s="34">
        <f t="shared" ref="E866:G866" si="339">SUM(E867:E868)</f>
        <v>15877</v>
      </c>
      <c r="F866" s="34">
        <f t="shared" si="339"/>
        <v>14798</v>
      </c>
      <c r="G866" s="34">
        <f t="shared" si="339"/>
        <v>35862</v>
      </c>
      <c r="H866" s="20">
        <f t="shared" si="337"/>
        <v>242.343559940532</v>
      </c>
      <c r="I866" s="20">
        <f t="shared" si="338"/>
        <v>125.873905649682</v>
      </c>
      <c r="K866" s="4"/>
    </row>
    <row r="867" spans="1:11">
      <c r="A867" s="21">
        <v>2120303</v>
      </c>
      <c r="B867" s="21" t="s">
        <v>334</v>
      </c>
      <c r="C867" s="23">
        <f t="shared" si="329"/>
        <v>7</v>
      </c>
      <c r="D867" s="23" t="str">
        <f t="shared" si="334"/>
        <v>21203</v>
      </c>
      <c r="E867" s="25">
        <f>VLOOKUP(A867,'[1]L02'!$A$6:$D$1317,4,0)</f>
        <v>12388</v>
      </c>
      <c r="F867" s="25">
        <f>ROUND(SUMIF([3]表三汇总表!$A$10:$A$611,A867,[3]表三汇总表!$D$10:$D$611),0)</f>
        <v>0</v>
      </c>
      <c r="G867" s="25">
        <f>VLOOKUP(A867,'[2]L02'!$A$6:$C$1332,3,0)</f>
        <v>23519</v>
      </c>
      <c r="H867" s="26" t="e">
        <f t="shared" si="337"/>
        <v>#DIV/0!</v>
      </c>
      <c r="I867" s="26">
        <f t="shared" si="338"/>
        <v>89.8530836293187</v>
      </c>
      <c r="K867" s="4"/>
    </row>
    <row r="868" spans="1:11">
      <c r="A868" s="21">
        <v>2120399</v>
      </c>
      <c r="B868" s="21" t="s">
        <v>335</v>
      </c>
      <c r="C868" s="23">
        <f t="shared" si="329"/>
        <v>7</v>
      </c>
      <c r="D868" s="23" t="str">
        <f t="shared" si="334"/>
        <v>21203</v>
      </c>
      <c r="E868" s="25">
        <f>VLOOKUP(A868,'[1]L02'!$A$6:$D$1317,4,0)</f>
        <v>3489</v>
      </c>
      <c r="F868" s="25">
        <f>ROUND(SUMIF([3]表三汇总表!$A$10:$A$611,A868,[3]表三汇总表!$D$10:$D$611),0)</f>
        <v>14798</v>
      </c>
      <c r="G868" s="25">
        <f>VLOOKUP(A868,'[2]L02'!$A$6:$C$1332,3,0)</f>
        <v>12343</v>
      </c>
      <c r="H868" s="26">
        <f t="shared" si="337"/>
        <v>83.4099202594945</v>
      </c>
      <c r="I868" s="26">
        <f t="shared" si="338"/>
        <v>253.768988248782</v>
      </c>
      <c r="K868" s="4"/>
    </row>
    <row r="869" spans="1:11">
      <c r="A869" s="21">
        <v>21205</v>
      </c>
      <c r="B869" s="22" t="s">
        <v>336</v>
      </c>
      <c r="C869" s="23">
        <f t="shared" si="329"/>
        <v>5</v>
      </c>
      <c r="D869" s="23" t="str">
        <f t="shared" si="334"/>
        <v/>
      </c>
      <c r="E869" s="34">
        <f t="shared" ref="E869:E873" si="340">E870</f>
        <v>1575</v>
      </c>
      <c r="F869" s="34">
        <f t="shared" ref="F869:F873" si="341">F870</f>
        <v>500</v>
      </c>
      <c r="G869" s="34">
        <f t="shared" ref="G869:G873" si="342">G870</f>
        <v>7025</v>
      </c>
      <c r="H869" s="20">
        <f t="shared" si="337"/>
        <v>1405</v>
      </c>
      <c r="I869" s="20">
        <f t="shared" si="338"/>
        <v>346.031746031746</v>
      </c>
      <c r="K869" s="4"/>
    </row>
    <row r="870" spans="1:11">
      <c r="A870" s="21">
        <v>2120501</v>
      </c>
      <c r="B870" s="21" t="s">
        <v>337</v>
      </c>
      <c r="C870" s="23">
        <f t="shared" si="329"/>
        <v>7</v>
      </c>
      <c r="D870" s="23" t="str">
        <f t="shared" si="334"/>
        <v>21205</v>
      </c>
      <c r="E870" s="25">
        <f>VLOOKUP(A870,'[1]L02'!$A$6:$D$1317,4,0)</f>
        <v>1575</v>
      </c>
      <c r="F870" s="25">
        <f>ROUND(SUMIF([3]表三汇总表!$A$10:$A$611,A870,[3]表三汇总表!$D$10:$D$611),0)</f>
        <v>500</v>
      </c>
      <c r="G870" s="25">
        <f>VLOOKUP(A870,'[2]L02'!$A$6:$C$1332,3,0)</f>
        <v>7025</v>
      </c>
      <c r="H870" s="26">
        <f t="shared" ref="H870:H876" si="343">G870/F870*100</f>
        <v>1405</v>
      </c>
      <c r="I870" s="26">
        <f t="shared" ref="I870:I876" si="344">(G870-E870)/E870*100</f>
        <v>346.031746031746</v>
      </c>
      <c r="K870" s="4"/>
    </row>
    <row r="871" spans="1:11">
      <c r="A871" s="21">
        <v>21206</v>
      </c>
      <c r="B871" s="22" t="s">
        <v>338</v>
      </c>
      <c r="C871" s="23">
        <f t="shared" si="329"/>
        <v>5</v>
      </c>
      <c r="D871" s="23" t="str">
        <f t="shared" si="334"/>
        <v/>
      </c>
      <c r="E871" s="34">
        <f t="shared" si="340"/>
        <v>13</v>
      </c>
      <c r="F871" s="34">
        <f t="shared" si="341"/>
        <v>0</v>
      </c>
      <c r="G871" s="34">
        <f t="shared" si="342"/>
        <v>0</v>
      </c>
      <c r="H871" s="20" t="e">
        <f t="shared" si="343"/>
        <v>#DIV/0!</v>
      </c>
      <c r="I871" s="20">
        <f t="shared" si="344"/>
        <v>-100</v>
      </c>
      <c r="K871" s="4"/>
    </row>
    <row r="872" spans="1:11">
      <c r="A872" s="21">
        <v>2120601</v>
      </c>
      <c r="B872" s="21" t="s">
        <v>339</v>
      </c>
      <c r="C872" s="23">
        <f t="shared" si="329"/>
        <v>7</v>
      </c>
      <c r="D872" s="23" t="str">
        <f t="shared" si="334"/>
        <v>21206</v>
      </c>
      <c r="E872" s="25">
        <f>VLOOKUP(A872,'[1]L02'!$A$6:$D$1317,4,0)</f>
        <v>13</v>
      </c>
      <c r="F872" s="25">
        <f>ROUND(SUMIF([3]表三汇总表!$A$10:$A$611,A872,[3]表三汇总表!$D$10:$D$611),0)</f>
        <v>0</v>
      </c>
      <c r="G872" s="25">
        <f>VLOOKUP(A872,'[2]L02'!$A$6:$C$1332,3,0)</f>
        <v>0</v>
      </c>
      <c r="H872" s="26" t="e">
        <f t="shared" si="343"/>
        <v>#DIV/0!</v>
      </c>
      <c r="I872" s="26">
        <f t="shared" si="344"/>
        <v>-100</v>
      </c>
      <c r="K872" s="4"/>
    </row>
    <row r="873" spans="1:11">
      <c r="A873" s="21">
        <v>21299</v>
      </c>
      <c r="B873" s="22" t="s">
        <v>340</v>
      </c>
      <c r="C873" s="23">
        <f t="shared" si="329"/>
        <v>5</v>
      </c>
      <c r="D873" s="23" t="str">
        <f t="shared" si="334"/>
        <v/>
      </c>
      <c r="E873" s="34">
        <f t="shared" si="340"/>
        <v>26514</v>
      </c>
      <c r="F873" s="34">
        <f t="shared" si="341"/>
        <v>0</v>
      </c>
      <c r="G873" s="34">
        <f t="shared" si="342"/>
        <v>5033</v>
      </c>
      <c r="H873" s="20" t="e">
        <f t="shared" si="343"/>
        <v>#DIV/0!</v>
      </c>
      <c r="I873" s="20">
        <f t="shared" si="344"/>
        <v>-81.0175756204269</v>
      </c>
      <c r="K873" s="4"/>
    </row>
    <row r="874" spans="1:11">
      <c r="A874" s="21">
        <v>2129999</v>
      </c>
      <c r="B874" s="21" t="s">
        <v>341</v>
      </c>
      <c r="C874" s="23">
        <f t="shared" si="329"/>
        <v>7</v>
      </c>
      <c r="D874" s="23" t="str">
        <f t="shared" si="334"/>
        <v>21299</v>
      </c>
      <c r="E874" s="25">
        <f>VLOOKUP(A874,'[1]L02'!$A$6:$D$1317,4,0)</f>
        <v>26514</v>
      </c>
      <c r="F874" s="25">
        <f>ROUND(SUMIF([3]表三汇总表!$A$10:$A$611,A874,[3]表三汇总表!$D$10:$D$611),0)</f>
        <v>0</v>
      </c>
      <c r="G874" s="25">
        <f>VLOOKUP(A874,'[2]L02'!$A$6:$C$1332,3,0)</f>
        <v>5033</v>
      </c>
      <c r="H874" s="26" t="e">
        <f t="shared" si="343"/>
        <v>#DIV/0!</v>
      </c>
      <c r="I874" s="26">
        <f t="shared" si="344"/>
        <v>-81.0175756204269</v>
      </c>
      <c r="K874" s="4"/>
    </row>
    <row r="875" spans="1:9">
      <c r="A875" s="21">
        <v>213</v>
      </c>
      <c r="B875" s="22" t="s">
        <v>342</v>
      </c>
      <c r="C875" s="23">
        <f t="shared" si="329"/>
        <v>3</v>
      </c>
      <c r="D875" s="23"/>
      <c r="E875" s="34">
        <f>E876+E902+E925+E953+E964+E971+E977+E980</f>
        <v>42256</v>
      </c>
      <c r="F875" s="34">
        <f t="shared" ref="E875:G875" si="345">F876+F902+F925+F953+F964+F971+F977+F980</f>
        <v>22735</v>
      </c>
      <c r="G875" s="34">
        <f t="shared" si="345"/>
        <v>66338</v>
      </c>
      <c r="H875" s="20">
        <f t="shared" si="343"/>
        <v>291.787992082692</v>
      </c>
      <c r="I875" s="20">
        <f t="shared" si="344"/>
        <v>56.990723210905</v>
      </c>
    </row>
    <row r="876" spans="1:11">
      <c r="A876" s="21">
        <v>21301</v>
      </c>
      <c r="B876" s="22" t="s">
        <v>343</v>
      </c>
      <c r="C876" s="23">
        <f t="shared" si="329"/>
        <v>5</v>
      </c>
      <c r="D876" s="23" t="str">
        <f t="shared" ref="D876:D907" si="346">IF(C876=5,"",MID(A876,1,5))</f>
        <v/>
      </c>
      <c r="E876" s="34">
        <f t="shared" ref="E876:G876" si="347">SUM(E877:E901)</f>
        <v>14967</v>
      </c>
      <c r="F876" s="34">
        <f t="shared" si="347"/>
        <v>4294</v>
      </c>
      <c r="G876" s="34">
        <f t="shared" si="347"/>
        <v>10060</v>
      </c>
      <c r="H876" s="20">
        <f t="shared" si="343"/>
        <v>234.280391243596</v>
      </c>
      <c r="I876" s="20">
        <f t="shared" si="344"/>
        <v>-32.7854613482996</v>
      </c>
      <c r="K876" s="4"/>
    </row>
    <row r="877" spans="1:11">
      <c r="A877" s="21">
        <v>2130101</v>
      </c>
      <c r="B877" s="21" t="s">
        <v>12</v>
      </c>
      <c r="C877" s="23">
        <f t="shared" si="329"/>
        <v>7</v>
      </c>
      <c r="D877" s="23" t="str">
        <f t="shared" si="346"/>
        <v>21301</v>
      </c>
      <c r="E877" s="25">
        <f>VLOOKUP(A877,'[1]L02'!$A$6:$D$1317,4,0)</f>
        <v>0</v>
      </c>
      <c r="F877" s="25">
        <f>ROUND(SUMIF([3]表三汇总表!$A$10:$A$611,A877,[3]表三汇总表!$D$10:$D$611),0)</f>
        <v>0</v>
      </c>
      <c r="G877" s="25">
        <f>VLOOKUP(A877,'[2]L02'!$A$6:$C$1332,3,0)</f>
        <v>1140</v>
      </c>
      <c r="H877" s="26" t="e">
        <f t="shared" ref="H877:H902" si="348">G877/F877*100</f>
        <v>#DIV/0!</v>
      </c>
      <c r="I877" s="26" t="e">
        <f t="shared" ref="I877:I902" si="349">(G877-E877)/E877*100</f>
        <v>#DIV/0!</v>
      </c>
      <c r="K877" s="4"/>
    </row>
    <row r="878" spans="1:11">
      <c r="A878" s="21">
        <v>2130102</v>
      </c>
      <c r="B878" s="21" t="s">
        <v>13</v>
      </c>
      <c r="C878" s="23">
        <f t="shared" si="329"/>
        <v>7</v>
      </c>
      <c r="D878" s="23" t="str">
        <f t="shared" si="346"/>
        <v>21301</v>
      </c>
      <c r="E878" s="25">
        <f>VLOOKUP(A878,'[1]L02'!$A$6:$D$1317,4,0)</f>
        <v>2141</v>
      </c>
      <c r="F878" s="25">
        <f>ROUND(SUMIF([3]表三汇总表!$A$10:$A$611,A878,[3]表三汇总表!$D$10:$D$611),0)</f>
        <v>4096</v>
      </c>
      <c r="G878" s="25">
        <f>VLOOKUP(A878,'[2]L02'!$A$6:$C$1332,3,0)</f>
        <v>419</v>
      </c>
      <c r="H878" s="26">
        <f t="shared" si="348"/>
        <v>10.2294921875</v>
      </c>
      <c r="I878" s="26">
        <f t="shared" si="349"/>
        <v>-80.429705744979</v>
      </c>
      <c r="K878" s="4"/>
    </row>
    <row r="879" spans="1:11">
      <c r="A879" s="21">
        <v>2130103</v>
      </c>
      <c r="B879" s="21" t="s">
        <v>64</v>
      </c>
      <c r="C879" s="23">
        <f t="shared" si="329"/>
        <v>7</v>
      </c>
      <c r="D879" s="23" t="str">
        <f t="shared" si="346"/>
        <v>21301</v>
      </c>
      <c r="E879" s="25">
        <f>VLOOKUP(A879,'[1]L02'!$A$6:$D$1317,4,0)</f>
        <v>0</v>
      </c>
      <c r="F879" s="25">
        <f>ROUND(SUMIF([3]表三汇总表!$A$10:$A$611,A879,[3]表三汇总表!$D$10:$D$611),0)</f>
        <v>0</v>
      </c>
      <c r="G879" s="25">
        <f>VLOOKUP(A879,'[2]L02'!$A$6:$C$1332,3,0)</f>
        <v>0</v>
      </c>
      <c r="H879" s="26" t="e">
        <f t="shared" si="348"/>
        <v>#DIV/0!</v>
      </c>
      <c r="I879" s="26" t="e">
        <f t="shared" si="349"/>
        <v>#DIV/0!</v>
      </c>
      <c r="K879" s="4"/>
    </row>
    <row r="880" spans="1:11">
      <c r="A880" s="21">
        <v>2130104</v>
      </c>
      <c r="B880" s="21" t="s">
        <v>33</v>
      </c>
      <c r="C880" s="23">
        <f t="shared" si="329"/>
        <v>7</v>
      </c>
      <c r="D880" s="23" t="str">
        <f t="shared" si="346"/>
        <v>21301</v>
      </c>
      <c r="E880" s="25">
        <f>VLOOKUP(A880,'[1]L02'!$A$6:$D$1317,4,0)</f>
        <v>0</v>
      </c>
      <c r="F880" s="25">
        <f>ROUND(SUMIF([3]表三汇总表!$A$10:$A$611,A880,[3]表三汇总表!$D$10:$D$611),0)</f>
        <v>0</v>
      </c>
      <c r="G880" s="25">
        <f>VLOOKUP(A880,'[2]L02'!$A$6:$C$1332,3,0)</f>
        <v>618</v>
      </c>
      <c r="H880" s="26" t="e">
        <f t="shared" si="348"/>
        <v>#DIV/0!</v>
      </c>
      <c r="I880" s="26" t="e">
        <f t="shared" si="349"/>
        <v>#DIV/0!</v>
      </c>
      <c r="K880" s="4"/>
    </row>
    <row r="881" spans="1:11">
      <c r="A881" s="21">
        <v>2130105</v>
      </c>
      <c r="B881" s="21" t="s">
        <v>822</v>
      </c>
      <c r="C881" s="23">
        <f t="shared" si="329"/>
        <v>7</v>
      </c>
      <c r="D881" s="23" t="str">
        <f t="shared" si="346"/>
        <v>21301</v>
      </c>
      <c r="E881" s="25">
        <f>VLOOKUP(A881,'[1]L02'!$A$6:$D$1317,4,0)</f>
        <v>0</v>
      </c>
      <c r="F881" s="25">
        <f>ROUND(SUMIF([3]表三汇总表!$A$10:$A$611,A881,[3]表三汇总表!$D$10:$D$611),0)</f>
        <v>0</v>
      </c>
      <c r="G881" s="25">
        <f>VLOOKUP(A881,'[2]L02'!$A$6:$C$1332,3,0)</f>
        <v>0</v>
      </c>
      <c r="H881" s="26" t="e">
        <f t="shared" si="348"/>
        <v>#DIV/0!</v>
      </c>
      <c r="I881" s="26" t="e">
        <f t="shared" si="349"/>
        <v>#DIV/0!</v>
      </c>
      <c r="K881" s="4"/>
    </row>
    <row r="882" spans="1:11">
      <c r="A882" s="21">
        <v>2130106</v>
      </c>
      <c r="B882" s="21" t="s">
        <v>344</v>
      </c>
      <c r="C882" s="23">
        <f t="shared" si="329"/>
        <v>7</v>
      </c>
      <c r="D882" s="23" t="str">
        <f t="shared" si="346"/>
        <v>21301</v>
      </c>
      <c r="E882" s="25">
        <f>VLOOKUP(A882,'[1]L02'!$A$6:$D$1317,4,0)</f>
        <v>151</v>
      </c>
      <c r="F882" s="25">
        <f>ROUND(SUMIF([3]表三汇总表!$A$10:$A$611,A882,[3]表三汇总表!$D$10:$D$611),0)</f>
        <v>0</v>
      </c>
      <c r="G882" s="25">
        <f>VLOOKUP(A882,'[2]L02'!$A$6:$C$1332,3,0)</f>
        <v>457</v>
      </c>
      <c r="H882" s="26" t="e">
        <f t="shared" si="348"/>
        <v>#DIV/0!</v>
      </c>
      <c r="I882" s="26">
        <f t="shared" si="349"/>
        <v>202.649006622517</v>
      </c>
      <c r="K882" s="4"/>
    </row>
    <row r="883" spans="1:11">
      <c r="A883" s="21">
        <v>2130108</v>
      </c>
      <c r="B883" s="21" t="s">
        <v>345</v>
      </c>
      <c r="C883" s="23">
        <f t="shared" si="329"/>
        <v>7</v>
      </c>
      <c r="D883" s="23" t="str">
        <f t="shared" si="346"/>
        <v>21301</v>
      </c>
      <c r="E883" s="25">
        <f>VLOOKUP(A883,'[1]L02'!$A$6:$D$1317,4,0)</f>
        <v>330</v>
      </c>
      <c r="F883" s="25">
        <f>ROUND(SUMIF([3]表三汇总表!$A$10:$A$611,A883,[3]表三汇总表!$D$10:$D$611),0)</f>
        <v>0</v>
      </c>
      <c r="G883" s="25">
        <f>VLOOKUP(A883,'[2]L02'!$A$6:$C$1332,3,0)</f>
        <v>196</v>
      </c>
      <c r="H883" s="26" t="e">
        <f t="shared" si="348"/>
        <v>#DIV/0!</v>
      </c>
      <c r="I883" s="26">
        <f t="shared" si="349"/>
        <v>-40.6060606060606</v>
      </c>
      <c r="K883" s="4"/>
    </row>
    <row r="884" spans="1:11">
      <c r="A884" s="21">
        <v>2130109</v>
      </c>
      <c r="B884" s="21" t="s">
        <v>346</v>
      </c>
      <c r="C884" s="23">
        <f t="shared" si="329"/>
        <v>7</v>
      </c>
      <c r="D884" s="23" t="str">
        <f t="shared" si="346"/>
        <v>21301</v>
      </c>
      <c r="E884" s="25">
        <f>VLOOKUP(A884,'[1]L02'!$A$6:$D$1317,4,0)</f>
        <v>83</v>
      </c>
      <c r="F884" s="25">
        <f>ROUND(SUMIF([3]表三汇总表!$A$10:$A$611,A884,[3]表三汇总表!$D$10:$D$611),0)</f>
        <v>0</v>
      </c>
      <c r="G884" s="25">
        <f>VLOOKUP(A884,'[2]L02'!$A$6:$C$1332,3,0)</f>
        <v>28</v>
      </c>
      <c r="H884" s="26" t="e">
        <f t="shared" si="348"/>
        <v>#DIV/0!</v>
      </c>
      <c r="I884" s="26">
        <f t="shared" si="349"/>
        <v>-66.2650602409639</v>
      </c>
      <c r="K884" s="4"/>
    </row>
    <row r="885" spans="1:11">
      <c r="A885" s="21">
        <v>2130110</v>
      </c>
      <c r="B885" s="21" t="s">
        <v>347</v>
      </c>
      <c r="C885" s="23">
        <f t="shared" si="329"/>
        <v>7</v>
      </c>
      <c r="D885" s="23" t="str">
        <f t="shared" si="346"/>
        <v>21301</v>
      </c>
      <c r="E885" s="25">
        <f>VLOOKUP(A885,'[1]L02'!$A$6:$D$1317,4,0)</f>
        <v>0</v>
      </c>
      <c r="F885" s="25">
        <f>ROUND(SUMIF([3]表三汇总表!$A$10:$A$611,A885,[3]表三汇总表!$D$10:$D$611),0)</f>
        <v>0</v>
      </c>
      <c r="G885" s="25">
        <f>VLOOKUP(A885,'[2]L02'!$A$6:$C$1332,3,0)</f>
        <v>2</v>
      </c>
      <c r="H885" s="26" t="e">
        <f t="shared" si="348"/>
        <v>#DIV/0!</v>
      </c>
      <c r="I885" s="26" t="e">
        <f t="shared" si="349"/>
        <v>#DIV/0!</v>
      </c>
      <c r="K885" s="4"/>
    </row>
    <row r="886" spans="1:11">
      <c r="A886" s="21">
        <v>2130111</v>
      </c>
      <c r="B886" s="21" t="s">
        <v>348</v>
      </c>
      <c r="C886" s="23">
        <f t="shared" si="329"/>
        <v>7</v>
      </c>
      <c r="D886" s="23" t="str">
        <f t="shared" si="346"/>
        <v>21301</v>
      </c>
      <c r="E886" s="25">
        <f>VLOOKUP(A886,'[1]L02'!$A$6:$D$1317,4,0)</f>
        <v>5</v>
      </c>
      <c r="F886" s="25">
        <f>ROUND(SUMIF([3]表三汇总表!$A$10:$A$611,A886,[3]表三汇总表!$D$10:$D$611),0)</f>
        <v>0</v>
      </c>
      <c r="G886" s="25">
        <f>VLOOKUP(A886,'[2]L02'!$A$6:$C$1332,3,0)</f>
        <v>57</v>
      </c>
      <c r="H886" s="26" t="e">
        <f t="shared" si="348"/>
        <v>#DIV/0!</v>
      </c>
      <c r="I886" s="26">
        <f t="shared" si="349"/>
        <v>1040</v>
      </c>
      <c r="K886" s="4"/>
    </row>
    <row r="887" spans="1:11">
      <c r="A887" s="21">
        <v>2130112</v>
      </c>
      <c r="B887" s="21" t="s">
        <v>823</v>
      </c>
      <c r="C887" s="23">
        <f t="shared" si="329"/>
        <v>7</v>
      </c>
      <c r="D887" s="23" t="str">
        <f t="shared" si="346"/>
        <v>21301</v>
      </c>
      <c r="E887" s="25">
        <f>VLOOKUP(A887,'[1]L02'!$A$6:$D$1317,4,0)</f>
        <v>0</v>
      </c>
      <c r="F887" s="25">
        <f>ROUND(SUMIF([3]表三汇总表!$A$10:$A$611,A887,[3]表三汇总表!$D$10:$D$611),0)</f>
        <v>0</v>
      </c>
      <c r="G887" s="25">
        <f>VLOOKUP(A887,'[2]L02'!$A$6:$C$1332,3,0)</f>
        <v>0</v>
      </c>
      <c r="H887" s="26" t="e">
        <f t="shared" si="348"/>
        <v>#DIV/0!</v>
      </c>
      <c r="I887" s="26" t="e">
        <f t="shared" si="349"/>
        <v>#DIV/0!</v>
      </c>
      <c r="K887" s="4"/>
    </row>
    <row r="888" spans="1:11">
      <c r="A888" s="21">
        <v>2130114</v>
      </c>
      <c r="B888" s="21" t="s">
        <v>824</v>
      </c>
      <c r="C888" s="23">
        <f t="shared" si="329"/>
        <v>7</v>
      </c>
      <c r="D888" s="23" t="str">
        <f t="shared" si="346"/>
        <v>21301</v>
      </c>
      <c r="E888" s="25">
        <f>VLOOKUP(A888,'[1]L02'!$A$6:$D$1317,4,0)</f>
        <v>0</v>
      </c>
      <c r="F888" s="25">
        <f>ROUND(SUMIF([3]表三汇总表!$A$10:$A$611,A888,[3]表三汇总表!$D$10:$D$611),0)</f>
        <v>0</v>
      </c>
      <c r="G888" s="25">
        <f>VLOOKUP(A888,'[2]L02'!$A$6:$C$1332,3,0)</f>
        <v>0</v>
      </c>
      <c r="H888" s="26" t="e">
        <f t="shared" si="348"/>
        <v>#DIV/0!</v>
      </c>
      <c r="I888" s="26" t="e">
        <f t="shared" si="349"/>
        <v>#DIV/0!</v>
      </c>
      <c r="K888" s="4"/>
    </row>
    <row r="889" spans="1:11">
      <c r="A889" s="21">
        <v>2130119</v>
      </c>
      <c r="B889" s="21" t="s">
        <v>349</v>
      </c>
      <c r="C889" s="23">
        <f t="shared" si="329"/>
        <v>7</v>
      </c>
      <c r="D889" s="23" t="str">
        <f t="shared" si="346"/>
        <v>21301</v>
      </c>
      <c r="E889" s="25">
        <f>VLOOKUP(A889,'[1]L02'!$A$6:$D$1317,4,0)</f>
        <v>60</v>
      </c>
      <c r="F889" s="25">
        <f>ROUND(SUMIF([3]表三汇总表!$A$10:$A$611,A889,[3]表三汇总表!$D$10:$D$611),0)</f>
        <v>0</v>
      </c>
      <c r="G889" s="25">
        <f>VLOOKUP(A889,'[2]L02'!$A$6:$C$1332,3,0)</f>
        <v>117</v>
      </c>
      <c r="H889" s="26" t="e">
        <f t="shared" si="348"/>
        <v>#DIV/0!</v>
      </c>
      <c r="I889" s="26">
        <f t="shared" si="349"/>
        <v>95</v>
      </c>
      <c r="K889" s="4"/>
    </row>
    <row r="890" spans="1:11">
      <c r="A890" s="21">
        <v>2130120</v>
      </c>
      <c r="B890" s="21" t="s">
        <v>350</v>
      </c>
      <c r="C890" s="23">
        <f t="shared" si="329"/>
        <v>7</v>
      </c>
      <c r="D890" s="23" t="str">
        <f t="shared" si="346"/>
        <v>21301</v>
      </c>
      <c r="E890" s="25">
        <f>VLOOKUP(A890,'[1]L02'!$A$6:$D$1317,4,0)</f>
        <v>112</v>
      </c>
      <c r="F890" s="25">
        <f>ROUND(SUMIF([3]表三汇总表!$A$10:$A$611,A890,[3]表三汇总表!$D$10:$D$611),0)</f>
        <v>0</v>
      </c>
      <c r="G890" s="25">
        <f>VLOOKUP(A890,'[2]L02'!$A$6:$C$1332,3,0)</f>
        <v>1771</v>
      </c>
      <c r="H890" s="26" t="e">
        <f t="shared" si="348"/>
        <v>#DIV/0!</v>
      </c>
      <c r="I890" s="26">
        <f t="shared" si="349"/>
        <v>1481.25</v>
      </c>
      <c r="K890" s="4"/>
    </row>
    <row r="891" spans="1:11">
      <c r="A891" s="21">
        <v>2130121</v>
      </c>
      <c r="B891" s="21" t="s">
        <v>825</v>
      </c>
      <c r="C891" s="23">
        <f t="shared" si="329"/>
        <v>7</v>
      </c>
      <c r="D891" s="23" t="str">
        <f t="shared" si="346"/>
        <v>21301</v>
      </c>
      <c r="E891" s="25">
        <f>VLOOKUP(A891,'[1]L02'!$A$6:$D$1317,4,0)</f>
        <v>0</v>
      </c>
      <c r="F891" s="25">
        <f>ROUND(SUMIF([3]表三汇总表!$A$10:$A$611,A891,[3]表三汇总表!$D$10:$D$611),0)</f>
        <v>0</v>
      </c>
      <c r="G891" s="25">
        <f>VLOOKUP(A891,'[2]L02'!$A$6:$C$1332,3,0)</f>
        <v>0</v>
      </c>
      <c r="H891" s="26" t="e">
        <f t="shared" si="348"/>
        <v>#DIV/0!</v>
      </c>
      <c r="I891" s="26" t="e">
        <f t="shared" si="349"/>
        <v>#DIV/0!</v>
      </c>
      <c r="K891" s="4"/>
    </row>
    <row r="892" spans="1:11">
      <c r="A892" s="21">
        <v>2130122</v>
      </c>
      <c r="B892" s="21" t="s">
        <v>351</v>
      </c>
      <c r="C892" s="23">
        <f t="shared" si="329"/>
        <v>7</v>
      </c>
      <c r="D892" s="23" t="str">
        <f t="shared" si="346"/>
        <v>21301</v>
      </c>
      <c r="E892" s="25">
        <f>VLOOKUP(A892,'[1]L02'!$A$6:$D$1317,4,0)</f>
        <v>5471</v>
      </c>
      <c r="F892" s="25">
        <f>ROUND(SUMIF([3]表三汇总表!$A$10:$A$611,A892,[3]表三汇总表!$D$10:$D$611),0)</f>
        <v>0</v>
      </c>
      <c r="G892" s="25">
        <f>VLOOKUP(A892,'[2]L02'!$A$6:$C$1332,3,0)</f>
        <v>1634</v>
      </c>
      <c r="H892" s="26" t="e">
        <f t="shared" si="348"/>
        <v>#DIV/0!</v>
      </c>
      <c r="I892" s="26">
        <f t="shared" si="349"/>
        <v>-70.1334308170353</v>
      </c>
      <c r="K892" s="4"/>
    </row>
    <row r="893" spans="1:11">
      <c r="A893" s="21">
        <v>2130124</v>
      </c>
      <c r="B893" s="21" t="s">
        <v>352</v>
      </c>
      <c r="C893" s="23">
        <f t="shared" si="329"/>
        <v>7</v>
      </c>
      <c r="D893" s="23" t="str">
        <f t="shared" si="346"/>
        <v>21301</v>
      </c>
      <c r="E893" s="25">
        <f>VLOOKUP(A893,'[1]L02'!$A$6:$D$1317,4,0)</f>
        <v>117</v>
      </c>
      <c r="F893" s="25">
        <f>ROUND(SUMIF([3]表三汇总表!$A$10:$A$611,A893,[3]表三汇总表!$D$10:$D$611),0)</f>
        <v>0</v>
      </c>
      <c r="G893" s="25">
        <f>VLOOKUP(A893,'[2]L02'!$A$6:$C$1332,3,0)</f>
        <v>0</v>
      </c>
      <c r="H893" s="26" t="e">
        <f t="shared" si="348"/>
        <v>#DIV/0!</v>
      </c>
      <c r="I893" s="26">
        <f t="shared" si="349"/>
        <v>-100</v>
      </c>
      <c r="K893" s="4"/>
    </row>
    <row r="894" spans="1:11">
      <c r="A894" s="21">
        <v>2130125</v>
      </c>
      <c r="B894" s="21" t="s">
        <v>353</v>
      </c>
      <c r="C894" s="23">
        <f t="shared" si="329"/>
        <v>7</v>
      </c>
      <c r="D894" s="23" t="str">
        <f t="shared" si="346"/>
        <v>21301</v>
      </c>
      <c r="E894" s="25">
        <f>VLOOKUP(A894,'[1]L02'!$A$6:$D$1317,4,0)</f>
        <v>153</v>
      </c>
      <c r="F894" s="25">
        <f>ROUND(SUMIF([3]表三汇总表!$A$10:$A$611,A894,[3]表三汇总表!$D$10:$D$611),0)</f>
        <v>0</v>
      </c>
      <c r="G894" s="25">
        <f>VLOOKUP(A894,'[2]L02'!$A$6:$C$1332,3,0)</f>
        <v>66</v>
      </c>
      <c r="H894" s="26" t="e">
        <f t="shared" si="348"/>
        <v>#DIV/0!</v>
      </c>
      <c r="I894" s="26">
        <f t="shared" si="349"/>
        <v>-56.8627450980392</v>
      </c>
      <c r="K894" s="4"/>
    </row>
    <row r="895" spans="1:11">
      <c r="A895" s="21">
        <v>2130126</v>
      </c>
      <c r="B895" s="21" t="s">
        <v>354</v>
      </c>
      <c r="C895" s="23">
        <f t="shared" si="329"/>
        <v>7</v>
      </c>
      <c r="D895" s="23" t="str">
        <f t="shared" si="346"/>
        <v>21301</v>
      </c>
      <c r="E895" s="25">
        <f>VLOOKUP(A895,'[1]L02'!$A$6:$D$1317,4,0)</f>
        <v>2796</v>
      </c>
      <c r="F895" s="25">
        <f>ROUND(SUMIF([3]表三汇总表!$A$10:$A$611,A895,[3]表三汇总表!$D$10:$D$611),0)</f>
        <v>0</v>
      </c>
      <c r="G895" s="25">
        <f>VLOOKUP(A895,'[2]L02'!$A$6:$C$1332,3,0)</f>
        <v>147</v>
      </c>
      <c r="H895" s="26" t="e">
        <f t="shared" si="348"/>
        <v>#DIV/0!</v>
      </c>
      <c r="I895" s="26">
        <f t="shared" si="349"/>
        <v>-94.7424892703863</v>
      </c>
      <c r="K895" s="4"/>
    </row>
    <row r="896" spans="1:11">
      <c r="A896" s="21">
        <v>2130135</v>
      </c>
      <c r="B896" s="21" t="s">
        <v>355</v>
      </c>
      <c r="C896" s="23">
        <f t="shared" si="329"/>
        <v>7</v>
      </c>
      <c r="D896" s="23" t="str">
        <f t="shared" si="346"/>
        <v>21301</v>
      </c>
      <c r="E896" s="25">
        <f>VLOOKUP(A896,'[1]L02'!$A$6:$D$1317,4,0)</f>
        <v>33</v>
      </c>
      <c r="F896" s="25">
        <f>ROUND(SUMIF([3]表三汇总表!$A$10:$A$611,A896,[3]表三汇总表!$D$10:$D$611),0)</f>
        <v>0</v>
      </c>
      <c r="G896" s="25">
        <f>VLOOKUP(A896,'[2]L02'!$A$6:$C$1332,3,0)</f>
        <v>36</v>
      </c>
      <c r="H896" s="26" t="e">
        <f t="shared" si="348"/>
        <v>#DIV/0!</v>
      </c>
      <c r="I896" s="26">
        <f t="shared" si="349"/>
        <v>9.09090909090909</v>
      </c>
      <c r="K896" s="4"/>
    </row>
    <row r="897" spans="1:11">
      <c r="A897" s="21">
        <v>2130142</v>
      </c>
      <c r="B897" s="21" t="s">
        <v>356</v>
      </c>
      <c r="C897" s="23">
        <f t="shared" si="329"/>
        <v>7</v>
      </c>
      <c r="D897" s="23" t="str">
        <f t="shared" si="346"/>
        <v>21301</v>
      </c>
      <c r="E897" s="25">
        <f>VLOOKUP(A897,'[1]L02'!$A$6:$D$1317,4,0)</f>
        <v>2476</v>
      </c>
      <c r="F897" s="25">
        <f>ROUND(SUMIF([3]表三汇总表!$A$10:$A$611,A897,[3]表三汇总表!$D$10:$D$611),0)</f>
        <v>0</v>
      </c>
      <c r="G897" s="25">
        <f>VLOOKUP(A897,'[2]L02'!$A$6:$C$1332,3,0)</f>
        <v>90</v>
      </c>
      <c r="H897" s="26" t="e">
        <f t="shared" si="348"/>
        <v>#DIV/0!</v>
      </c>
      <c r="I897" s="26">
        <f t="shared" si="349"/>
        <v>-96.3651050080775</v>
      </c>
      <c r="K897" s="4"/>
    </row>
    <row r="898" spans="1:11">
      <c r="A898" s="21">
        <v>2130148</v>
      </c>
      <c r="B898" s="21" t="s">
        <v>357</v>
      </c>
      <c r="C898" s="23">
        <f t="shared" si="329"/>
        <v>7</v>
      </c>
      <c r="D898" s="23" t="str">
        <f t="shared" si="346"/>
        <v>21301</v>
      </c>
      <c r="E898" s="25">
        <f>VLOOKUP(A898,'[1]L02'!$A$6:$D$1317,4,0)</f>
        <v>94</v>
      </c>
      <c r="F898" s="25">
        <f>ROUND(SUMIF([3]表三汇总表!$A$10:$A$611,A898,[3]表三汇总表!$D$10:$D$611),0)</f>
        <v>0</v>
      </c>
      <c r="G898" s="25">
        <f>VLOOKUP(A898,'[2]L02'!$A$6:$C$1332,3,0)</f>
        <v>88</v>
      </c>
      <c r="H898" s="26" t="e">
        <f t="shared" si="348"/>
        <v>#DIV/0!</v>
      </c>
      <c r="I898" s="26">
        <f t="shared" si="349"/>
        <v>-6.38297872340426</v>
      </c>
      <c r="K898" s="4"/>
    </row>
    <row r="899" spans="1:11">
      <c r="A899" s="21">
        <v>2130152</v>
      </c>
      <c r="B899" s="21" t="s">
        <v>358</v>
      </c>
      <c r="C899" s="23">
        <f t="shared" si="329"/>
        <v>7</v>
      </c>
      <c r="D899" s="23" t="str">
        <f t="shared" si="346"/>
        <v>21301</v>
      </c>
      <c r="E899" s="25">
        <f>VLOOKUP(A899,'[1]L02'!$A$6:$D$1317,4,0)</f>
        <v>0</v>
      </c>
      <c r="F899" s="25">
        <f>ROUND(SUMIF([3]表三汇总表!$A$10:$A$611,A899,[3]表三汇总表!$D$10:$D$611),0)</f>
        <v>0</v>
      </c>
      <c r="G899" s="25">
        <f>VLOOKUP(A899,'[2]L02'!$A$6:$C$1332,3,0)</f>
        <v>4</v>
      </c>
      <c r="H899" s="26" t="e">
        <f t="shared" si="348"/>
        <v>#DIV/0!</v>
      </c>
      <c r="I899" s="26" t="e">
        <f t="shared" si="349"/>
        <v>#DIV/0!</v>
      </c>
      <c r="K899" s="4"/>
    </row>
    <row r="900" spans="1:11">
      <c r="A900" s="21">
        <v>2130153</v>
      </c>
      <c r="B900" s="21" t="s">
        <v>359</v>
      </c>
      <c r="C900" s="23">
        <f t="shared" si="329"/>
        <v>7</v>
      </c>
      <c r="D900" s="23" t="str">
        <f t="shared" si="346"/>
        <v>21301</v>
      </c>
      <c r="E900" s="25">
        <f>VLOOKUP(A900,'[1]L02'!$A$6:$D$1317,4,0)</f>
        <v>619</v>
      </c>
      <c r="F900" s="25">
        <f>ROUND(SUMIF([3]表三汇总表!$A$10:$A$611,A900,[3]表三汇总表!$D$10:$D$611),0)</f>
        <v>0</v>
      </c>
      <c r="G900" s="25">
        <f>VLOOKUP(A900,'[2]L02'!$A$6:$C$1332,3,0)</f>
        <v>2799</v>
      </c>
      <c r="H900" s="26" t="e">
        <f t="shared" si="348"/>
        <v>#DIV/0!</v>
      </c>
      <c r="I900" s="26">
        <f t="shared" si="349"/>
        <v>352.180936995154</v>
      </c>
      <c r="K900" s="4"/>
    </row>
    <row r="901" spans="1:11">
      <c r="A901" s="21">
        <v>2130199</v>
      </c>
      <c r="B901" s="21" t="s">
        <v>360</v>
      </c>
      <c r="C901" s="23">
        <f t="shared" si="329"/>
        <v>7</v>
      </c>
      <c r="D901" s="23" t="str">
        <f t="shared" si="346"/>
        <v>21301</v>
      </c>
      <c r="E901" s="25">
        <f>VLOOKUP(A901,'[1]L02'!$A$6:$D$1317,4,0)</f>
        <v>326</v>
      </c>
      <c r="F901" s="25">
        <f>ROUND(SUMIF([3]表三汇总表!$A$10:$A$611,A901,[3]表三汇总表!$D$10:$D$611),0)</f>
        <v>198</v>
      </c>
      <c r="G901" s="25">
        <f>VLOOKUP(A901,'[2]L02'!$A$6:$C$1332,3,0)</f>
        <v>391</v>
      </c>
      <c r="H901" s="26">
        <f t="shared" si="348"/>
        <v>197.474747474747</v>
      </c>
      <c r="I901" s="26">
        <f t="shared" si="349"/>
        <v>19.9386503067485</v>
      </c>
      <c r="K901" s="4"/>
    </row>
    <row r="902" spans="1:11">
      <c r="A902" s="21">
        <v>21302</v>
      </c>
      <c r="B902" s="22" t="s">
        <v>361</v>
      </c>
      <c r="C902" s="23">
        <f t="shared" si="329"/>
        <v>5</v>
      </c>
      <c r="D902" s="23" t="str">
        <f t="shared" si="346"/>
        <v/>
      </c>
      <c r="E902" s="34">
        <f>SUM(E903:E924)</f>
        <v>8243</v>
      </c>
      <c r="F902" s="34">
        <f t="shared" ref="E902:G902" si="350">SUM(F903:F924)</f>
        <v>1295</v>
      </c>
      <c r="G902" s="34">
        <f t="shared" si="350"/>
        <v>8467</v>
      </c>
      <c r="H902" s="20">
        <f t="shared" si="348"/>
        <v>653.822393822394</v>
      </c>
      <c r="I902" s="20">
        <f t="shared" si="349"/>
        <v>2.71745723644304</v>
      </c>
      <c r="K902" s="4"/>
    </row>
    <row r="903" spans="1:11">
      <c r="A903" s="21">
        <v>2130201</v>
      </c>
      <c r="B903" s="21" t="s">
        <v>12</v>
      </c>
      <c r="C903" s="23">
        <f t="shared" si="329"/>
        <v>7</v>
      </c>
      <c r="D903" s="23" t="str">
        <f t="shared" si="346"/>
        <v>21302</v>
      </c>
      <c r="E903" s="25">
        <f>VLOOKUP(A903,'[1]L02'!$A$6:$D$1317,4,0)</f>
        <v>0</v>
      </c>
      <c r="F903" s="25">
        <f>ROUND(SUMIF([3]表三汇总表!$A$10:$A$611,A903,[3]表三汇总表!$D$10:$D$611),0)</f>
        <v>0</v>
      </c>
      <c r="G903" s="25">
        <f>VLOOKUP(A903,'[2]L02'!$A$6:$C$1332,3,0)</f>
        <v>929</v>
      </c>
      <c r="H903" s="26" t="e">
        <f t="shared" ref="H903:H925" si="351">G903/F903*100</f>
        <v>#DIV/0!</v>
      </c>
      <c r="I903" s="26" t="e">
        <f t="shared" ref="I903:I925" si="352">(G903-E903)/E903*100</f>
        <v>#DIV/0!</v>
      </c>
      <c r="K903" s="4"/>
    </row>
    <row r="904" spans="1:11">
      <c r="A904" s="21">
        <v>2130202</v>
      </c>
      <c r="B904" s="21" t="s">
        <v>13</v>
      </c>
      <c r="C904" s="23">
        <f t="shared" si="329"/>
        <v>7</v>
      </c>
      <c r="D904" s="23" t="str">
        <f t="shared" si="346"/>
        <v>21302</v>
      </c>
      <c r="E904" s="25">
        <f>VLOOKUP(A904,'[1]L02'!$A$6:$D$1317,4,0)</f>
        <v>1362</v>
      </c>
      <c r="F904" s="25">
        <f>ROUND(SUMIF([3]表三汇总表!$A$10:$A$611,A904,[3]表三汇总表!$D$10:$D$611),0)</f>
        <v>1295</v>
      </c>
      <c r="G904" s="25">
        <f>VLOOKUP(A904,'[2]L02'!$A$6:$C$1332,3,0)</f>
        <v>209</v>
      </c>
      <c r="H904" s="26">
        <f t="shared" si="351"/>
        <v>16.1389961389961</v>
      </c>
      <c r="I904" s="26">
        <f t="shared" si="352"/>
        <v>-84.654919236417</v>
      </c>
      <c r="K904" s="4"/>
    </row>
    <row r="905" spans="1:11">
      <c r="A905" s="21">
        <v>2130203</v>
      </c>
      <c r="B905" s="21" t="s">
        <v>64</v>
      </c>
      <c r="C905" s="23">
        <f t="shared" si="329"/>
        <v>7</v>
      </c>
      <c r="D905" s="23" t="str">
        <f t="shared" si="346"/>
        <v>21302</v>
      </c>
      <c r="E905" s="25">
        <f>VLOOKUP(A905,'[1]L02'!$A$6:$D$1317,4,0)</f>
        <v>0</v>
      </c>
      <c r="F905" s="25">
        <f>ROUND(SUMIF([3]表三汇总表!$A$10:$A$611,A905,[3]表三汇总表!$D$10:$D$611),0)</f>
        <v>0</v>
      </c>
      <c r="G905" s="25">
        <f>VLOOKUP(A905,'[2]L02'!$A$6:$C$1332,3,0)</f>
        <v>0</v>
      </c>
      <c r="H905" s="26" t="e">
        <f t="shared" si="351"/>
        <v>#DIV/0!</v>
      </c>
      <c r="I905" s="26" t="e">
        <f t="shared" si="352"/>
        <v>#DIV/0!</v>
      </c>
      <c r="K905" s="4"/>
    </row>
    <row r="906" spans="1:11">
      <c r="A906" s="21">
        <v>2130204</v>
      </c>
      <c r="B906" s="21" t="s">
        <v>362</v>
      </c>
      <c r="C906" s="23">
        <f t="shared" si="329"/>
        <v>7</v>
      </c>
      <c r="D906" s="23" t="str">
        <f t="shared" si="346"/>
        <v>21302</v>
      </c>
      <c r="E906" s="25">
        <f>VLOOKUP(A906,'[1]L02'!$A$6:$D$1317,4,0)</f>
        <v>0</v>
      </c>
      <c r="F906" s="25">
        <f>ROUND(SUMIF([3]表三汇总表!$A$10:$A$611,A906,[3]表三汇总表!$D$10:$D$611),0)</f>
        <v>0</v>
      </c>
      <c r="G906" s="25">
        <f>VLOOKUP(A906,'[2]L02'!$A$6:$C$1332,3,0)</f>
        <v>7</v>
      </c>
      <c r="H906" s="26" t="e">
        <f t="shared" si="351"/>
        <v>#DIV/0!</v>
      </c>
      <c r="I906" s="26" t="e">
        <f t="shared" si="352"/>
        <v>#DIV/0!</v>
      </c>
      <c r="K906" s="4"/>
    </row>
    <row r="907" spans="1:11">
      <c r="A907" s="21">
        <v>2130205</v>
      </c>
      <c r="B907" s="21" t="s">
        <v>363</v>
      </c>
      <c r="C907" s="23">
        <f t="shared" si="329"/>
        <v>7</v>
      </c>
      <c r="D907" s="23" t="str">
        <f t="shared" si="346"/>
        <v>21302</v>
      </c>
      <c r="E907" s="25">
        <f>VLOOKUP(A907,'[1]L02'!$A$6:$D$1317,4,0)</f>
        <v>4963</v>
      </c>
      <c r="F907" s="25">
        <f>ROUND(SUMIF([3]表三汇总表!$A$10:$A$611,A907,[3]表三汇总表!$D$10:$D$611),0)</f>
        <v>0</v>
      </c>
      <c r="G907" s="25">
        <f>VLOOKUP(A907,'[2]L02'!$A$6:$C$1332,3,0)</f>
        <v>2026</v>
      </c>
      <c r="H907" s="26" t="e">
        <f t="shared" si="351"/>
        <v>#DIV/0!</v>
      </c>
      <c r="I907" s="26">
        <f t="shared" si="352"/>
        <v>-59.1779165827121</v>
      </c>
      <c r="K907" s="4"/>
    </row>
    <row r="908" spans="1:11">
      <c r="A908" s="21">
        <v>2130206</v>
      </c>
      <c r="B908" s="21" t="s">
        <v>364</v>
      </c>
      <c r="C908" s="23">
        <f t="shared" si="329"/>
        <v>7</v>
      </c>
      <c r="D908" s="23" t="str">
        <f t="shared" ref="D908:D939" si="353">IF(C908=5,"",MID(A908,1,5))</f>
        <v>21302</v>
      </c>
      <c r="E908" s="25">
        <f>VLOOKUP(A908,'[1]L02'!$A$6:$D$1317,4,0)</f>
        <v>129</v>
      </c>
      <c r="F908" s="25">
        <f>ROUND(SUMIF([3]表三汇总表!$A$10:$A$611,A908,[3]表三汇总表!$D$10:$D$611),0)</f>
        <v>0</v>
      </c>
      <c r="G908" s="25">
        <f>VLOOKUP(A908,'[2]L02'!$A$6:$C$1332,3,0)</f>
        <v>26</v>
      </c>
      <c r="H908" s="26" t="e">
        <f t="shared" si="351"/>
        <v>#DIV/0!</v>
      </c>
      <c r="I908" s="26">
        <f t="shared" si="352"/>
        <v>-79.8449612403101</v>
      </c>
      <c r="K908" s="4"/>
    </row>
    <row r="909" spans="1:11">
      <c r="A909" s="21">
        <v>2130207</v>
      </c>
      <c r="B909" s="21" t="s">
        <v>365</v>
      </c>
      <c r="C909" s="23">
        <f t="shared" si="329"/>
        <v>7</v>
      </c>
      <c r="D909" s="23" t="str">
        <f t="shared" si="353"/>
        <v>21302</v>
      </c>
      <c r="E909" s="25">
        <f>VLOOKUP(A909,'[1]L02'!$A$6:$D$1317,4,0)</f>
        <v>189</v>
      </c>
      <c r="F909" s="25">
        <f>ROUND(SUMIF([3]表三汇总表!$A$10:$A$611,A909,[3]表三汇总表!$D$10:$D$611),0)</f>
        <v>0</v>
      </c>
      <c r="G909" s="25">
        <f>VLOOKUP(A909,'[2]L02'!$A$6:$C$1332,3,0)</f>
        <v>153</v>
      </c>
      <c r="H909" s="26" t="e">
        <f t="shared" si="351"/>
        <v>#DIV/0!</v>
      </c>
      <c r="I909" s="26">
        <f t="shared" si="352"/>
        <v>-19.047619047619</v>
      </c>
      <c r="K909" s="4"/>
    </row>
    <row r="910" spans="1:11">
      <c r="A910" s="21">
        <v>2130209</v>
      </c>
      <c r="B910" s="21" t="s">
        <v>366</v>
      </c>
      <c r="C910" s="23">
        <f t="shared" si="329"/>
        <v>7</v>
      </c>
      <c r="D910" s="23" t="str">
        <f t="shared" si="353"/>
        <v>21302</v>
      </c>
      <c r="E910" s="25">
        <f>VLOOKUP(A910,'[1]L02'!$A$6:$D$1317,4,0)</f>
        <v>1056</v>
      </c>
      <c r="F910" s="25">
        <f>ROUND(SUMIF([3]表三汇总表!$A$10:$A$611,A910,[3]表三汇总表!$D$10:$D$611),0)</f>
        <v>0</v>
      </c>
      <c r="G910" s="25">
        <f>VLOOKUP(A910,'[2]L02'!$A$6:$C$1332,3,0)</f>
        <v>637</v>
      </c>
      <c r="H910" s="26" t="e">
        <f t="shared" si="351"/>
        <v>#DIV/0!</v>
      </c>
      <c r="I910" s="26">
        <f t="shared" si="352"/>
        <v>-39.6780303030303</v>
      </c>
      <c r="K910" s="4"/>
    </row>
    <row r="911" spans="1:11">
      <c r="A911" s="21">
        <v>2130211</v>
      </c>
      <c r="B911" s="21" t="s">
        <v>367</v>
      </c>
      <c r="C911" s="23">
        <f t="shared" si="329"/>
        <v>7</v>
      </c>
      <c r="D911" s="23" t="str">
        <f t="shared" si="353"/>
        <v>21302</v>
      </c>
      <c r="E911" s="25">
        <f>VLOOKUP(A911,'[1]L02'!$A$6:$D$1317,4,0)</f>
        <v>15</v>
      </c>
      <c r="F911" s="25">
        <f>ROUND(SUMIF([3]表三汇总表!$A$10:$A$611,A911,[3]表三汇总表!$D$10:$D$611),0)</f>
        <v>0</v>
      </c>
      <c r="G911" s="25">
        <f>VLOOKUP(A911,'[2]L02'!$A$6:$C$1332,3,0)</f>
        <v>8</v>
      </c>
      <c r="H911" s="26" t="e">
        <f t="shared" si="351"/>
        <v>#DIV/0!</v>
      </c>
      <c r="I911" s="26">
        <f t="shared" si="352"/>
        <v>-46.6666666666667</v>
      </c>
      <c r="K911" s="4"/>
    </row>
    <row r="912" spans="1:11">
      <c r="A912" s="21">
        <v>2130212</v>
      </c>
      <c r="B912" s="21" t="s">
        <v>368</v>
      </c>
      <c r="C912" s="23">
        <f t="shared" si="329"/>
        <v>7</v>
      </c>
      <c r="D912" s="23" t="str">
        <f t="shared" si="353"/>
        <v>21302</v>
      </c>
      <c r="E912" s="25">
        <f>VLOOKUP(A912,'[1]L02'!$A$6:$D$1317,4,0)</f>
        <v>160</v>
      </c>
      <c r="F912" s="25">
        <f>ROUND(SUMIF([3]表三汇总表!$A$10:$A$611,A912,[3]表三汇总表!$D$10:$D$611),0)</f>
        <v>0</v>
      </c>
      <c r="G912" s="25">
        <f>VLOOKUP(A912,'[2]L02'!$A$6:$C$1332,3,0)</f>
        <v>70</v>
      </c>
      <c r="H912" s="26" t="e">
        <f t="shared" si="351"/>
        <v>#DIV/0!</v>
      </c>
      <c r="I912" s="26">
        <f t="shared" si="352"/>
        <v>-56.25</v>
      </c>
      <c r="K912" s="4"/>
    </row>
    <row r="913" spans="1:11">
      <c r="A913" s="21">
        <v>2130213</v>
      </c>
      <c r="B913" s="21" t="s">
        <v>826</v>
      </c>
      <c r="C913" s="23">
        <f t="shared" ref="C913:C976" si="354">LEN(A913)</f>
        <v>7</v>
      </c>
      <c r="D913" s="23" t="str">
        <f t="shared" si="353"/>
        <v>21302</v>
      </c>
      <c r="E913" s="25">
        <f>VLOOKUP(A913,'[1]L02'!$A$6:$D$1317,4,0)</f>
        <v>0</v>
      </c>
      <c r="F913" s="25">
        <f>ROUND(SUMIF([3]表三汇总表!$A$10:$A$611,A913,[3]表三汇总表!$D$10:$D$611),0)</f>
        <v>0</v>
      </c>
      <c r="G913" s="25">
        <f>VLOOKUP(A913,'[2]L02'!$A$6:$C$1332,3,0)</f>
        <v>0</v>
      </c>
      <c r="H913" s="26" t="e">
        <f t="shared" si="351"/>
        <v>#DIV/0!</v>
      </c>
      <c r="I913" s="26" t="e">
        <f t="shared" si="352"/>
        <v>#DIV/0!</v>
      </c>
      <c r="K913" s="4"/>
    </row>
    <row r="914" spans="1:11">
      <c r="A914" s="21">
        <v>2130217</v>
      </c>
      <c r="B914" s="21" t="s">
        <v>827</v>
      </c>
      <c r="C914" s="23">
        <f t="shared" si="354"/>
        <v>7</v>
      </c>
      <c r="D914" s="23" t="str">
        <f t="shared" si="353"/>
        <v>21302</v>
      </c>
      <c r="E914" s="25">
        <f>VLOOKUP(A914,'[1]L02'!$A$6:$D$1317,4,0)</f>
        <v>0</v>
      </c>
      <c r="F914" s="25">
        <f>ROUND(SUMIF([3]表三汇总表!$A$10:$A$611,A914,[3]表三汇总表!$D$10:$D$611),0)</f>
        <v>0</v>
      </c>
      <c r="G914" s="25">
        <f>VLOOKUP(A914,'[2]L02'!$A$6:$C$1332,3,0)</f>
        <v>0</v>
      </c>
      <c r="H914" s="26" t="e">
        <f t="shared" si="351"/>
        <v>#DIV/0!</v>
      </c>
      <c r="I914" s="26" t="e">
        <f t="shared" si="352"/>
        <v>#DIV/0!</v>
      </c>
      <c r="K914" s="4"/>
    </row>
    <row r="915" spans="1:11">
      <c r="A915" s="21">
        <v>2130220</v>
      </c>
      <c r="B915" s="21" t="s">
        <v>828</v>
      </c>
      <c r="C915" s="23">
        <f t="shared" si="354"/>
        <v>7</v>
      </c>
      <c r="D915" s="23" t="str">
        <f t="shared" si="353"/>
        <v>21302</v>
      </c>
      <c r="E915" s="25">
        <f>VLOOKUP(A915,'[1]L02'!$A$6:$D$1317,4,0)</f>
        <v>0</v>
      </c>
      <c r="F915" s="25">
        <f>ROUND(SUMIF([3]表三汇总表!$A$10:$A$611,A915,[3]表三汇总表!$D$10:$D$611),0)</f>
        <v>0</v>
      </c>
      <c r="G915" s="25">
        <f>VLOOKUP(A915,'[2]L02'!$A$6:$C$1332,3,0)</f>
        <v>0</v>
      </c>
      <c r="H915" s="26" t="e">
        <f t="shared" si="351"/>
        <v>#DIV/0!</v>
      </c>
      <c r="I915" s="26" t="e">
        <f t="shared" si="352"/>
        <v>#DIV/0!</v>
      </c>
      <c r="K915" s="4"/>
    </row>
    <row r="916" spans="1:11">
      <c r="A916" s="21">
        <v>2130221</v>
      </c>
      <c r="B916" s="21" t="s">
        <v>829</v>
      </c>
      <c r="C916" s="23">
        <f t="shared" si="354"/>
        <v>7</v>
      </c>
      <c r="D916" s="23" t="str">
        <f t="shared" si="353"/>
        <v>21302</v>
      </c>
      <c r="E916" s="25">
        <f>VLOOKUP(A916,'[1]L02'!$A$6:$D$1317,4,0)</f>
        <v>0</v>
      </c>
      <c r="F916" s="25">
        <f>ROUND(SUMIF([3]表三汇总表!$A$10:$A$611,A916,[3]表三汇总表!$D$10:$D$611),0)</f>
        <v>0</v>
      </c>
      <c r="G916" s="25">
        <f>VLOOKUP(A916,'[2]L02'!$A$6:$C$1332,3,0)</f>
        <v>0</v>
      </c>
      <c r="H916" s="26" t="e">
        <f t="shared" si="351"/>
        <v>#DIV/0!</v>
      </c>
      <c r="I916" s="26" t="e">
        <f t="shared" si="352"/>
        <v>#DIV/0!</v>
      </c>
      <c r="K916" s="4"/>
    </row>
    <row r="917" spans="1:11">
      <c r="A917" s="21">
        <v>2130223</v>
      </c>
      <c r="B917" s="21" t="s">
        <v>369</v>
      </c>
      <c r="C917" s="23">
        <f t="shared" si="354"/>
        <v>7</v>
      </c>
      <c r="D917" s="23" t="str">
        <f t="shared" si="353"/>
        <v>21302</v>
      </c>
      <c r="E917" s="25">
        <f>VLOOKUP(A917,'[1]L02'!$A$6:$D$1317,4,0)</f>
        <v>0</v>
      </c>
      <c r="F917" s="25">
        <f>ROUND(SUMIF([3]表三汇总表!$A$10:$A$611,A917,[3]表三汇总表!$D$10:$D$611),0)</f>
        <v>0</v>
      </c>
      <c r="G917" s="25">
        <f>VLOOKUP(A917,'[2]L02'!$A$6:$C$1332,3,0)</f>
        <v>5</v>
      </c>
      <c r="H917" s="26" t="e">
        <f t="shared" si="351"/>
        <v>#DIV/0!</v>
      </c>
      <c r="I917" s="26" t="e">
        <f t="shared" si="352"/>
        <v>#DIV/0!</v>
      </c>
      <c r="K917" s="4"/>
    </row>
    <row r="918" spans="1:11">
      <c r="A918" s="21">
        <v>2130226</v>
      </c>
      <c r="B918" s="21" t="s">
        <v>830</v>
      </c>
      <c r="C918" s="23">
        <f t="shared" si="354"/>
        <v>7</v>
      </c>
      <c r="D918" s="23" t="str">
        <f t="shared" si="353"/>
        <v>21302</v>
      </c>
      <c r="E918" s="25">
        <f>VLOOKUP(A918,'[1]L02'!$A$6:$D$1317,4,0)</f>
        <v>0</v>
      </c>
      <c r="F918" s="25">
        <f>ROUND(SUMIF([3]表三汇总表!$A$10:$A$611,A918,[3]表三汇总表!$D$10:$D$611),0)</f>
        <v>0</v>
      </c>
      <c r="G918" s="25">
        <f>VLOOKUP(A918,'[2]L02'!$A$6:$C$1332,3,0)</f>
        <v>0</v>
      </c>
      <c r="H918" s="26" t="e">
        <f t="shared" si="351"/>
        <v>#DIV/0!</v>
      </c>
      <c r="I918" s="26" t="e">
        <f t="shared" si="352"/>
        <v>#DIV/0!</v>
      </c>
      <c r="K918" s="4"/>
    </row>
    <row r="919" spans="1:11">
      <c r="A919" s="21">
        <v>2130227</v>
      </c>
      <c r="B919" s="21" t="s">
        <v>370</v>
      </c>
      <c r="C919" s="23">
        <f t="shared" si="354"/>
        <v>7</v>
      </c>
      <c r="D919" s="23" t="str">
        <f t="shared" si="353"/>
        <v>21302</v>
      </c>
      <c r="E919" s="25">
        <f>VLOOKUP(A919,'[1]L02'!$A$6:$D$1317,4,0)</f>
        <v>1</v>
      </c>
      <c r="F919" s="25">
        <f>ROUND(SUMIF([3]表三汇总表!$A$10:$A$611,A919,[3]表三汇总表!$D$10:$D$611),0)</f>
        <v>0</v>
      </c>
      <c r="G919" s="25">
        <f>VLOOKUP(A919,'[2]L02'!$A$6:$C$1332,3,0)</f>
        <v>13</v>
      </c>
      <c r="H919" s="26" t="e">
        <f t="shared" si="351"/>
        <v>#DIV/0!</v>
      </c>
      <c r="I919" s="26">
        <f t="shared" si="352"/>
        <v>1200</v>
      </c>
      <c r="K919" s="4"/>
    </row>
    <row r="920" spans="1:11">
      <c r="A920" s="21">
        <v>2130234</v>
      </c>
      <c r="B920" s="21" t="s">
        <v>371</v>
      </c>
      <c r="C920" s="23">
        <f t="shared" si="354"/>
        <v>7</v>
      </c>
      <c r="D920" s="23" t="str">
        <f t="shared" si="353"/>
        <v>21302</v>
      </c>
      <c r="E920" s="25">
        <f>VLOOKUP(A920,'[1]L02'!$A$6:$D$1317,4,0)</f>
        <v>220</v>
      </c>
      <c r="F920" s="25">
        <f>ROUND(SUMIF([3]表三汇总表!$A$10:$A$611,A920,[3]表三汇总表!$D$10:$D$611),0)</f>
        <v>0</v>
      </c>
      <c r="G920" s="25">
        <f>VLOOKUP(A920,'[2]L02'!$A$6:$C$1332,3,0)</f>
        <v>3381</v>
      </c>
      <c r="H920" s="26" t="e">
        <f t="shared" si="351"/>
        <v>#DIV/0!</v>
      </c>
      <c r="I920" s="26">
        <f t="shared" si="352"/>
        <v>1436.81818181818</v>
      </c>
      <c r="K920" s="4"/>
    </row>
    <row r="921" spans="1:11">
      <c r="A921" s="21">
        <v>2130236</v>
      </c>
      <c r="B921" s="21" t="s">
        <v>831</v>
      </c>
      <c r="C921" s="23">
        <f t="shared" si="354"/>
        <v>7</v>
      </c>
      <c r="D921" s="23" t="str">
        <f t="shared" si="353"/>
        <v>21302</v>
      </c>
      <c r="E921" s="25">
        <f>VLOOKUP(A921,'[1]L02'!$A$6:$D$1317,4,0)</f>
        <v>0</v>
      </c>
      <c r="F921" s="25">
        <f>ROUND(SUMIF([3]表三汇总表!$A$10:$A$611,A921,[3]表三汇总表!$D$10:$D$611),0)</f>
        <v>0</v>
      </c>
      <c r="G921" s="25">
        <f>VLOOKUP(A921,'[2]L02'!$A$6:$C$1332,3,0)</f>
        <v>0</v>
      </c>
      <c r="H921" s="26" t="e">
        <f t="shared" si="351"/>
        <v>#DIV/0!</v>
      </c>
      <c r="I921" s="26" t="e">
        <f t="shared" si="352"/>
        <v>#DIV/0!</v>
      </c>
      <c r="K921" s="4"/>
    </row>
    <row r="922" spans="1:11">
      <c r="A922" s="21">
        <v>2130237</v>
      </c>
      <c r="B922" s="21" t="s">
        <v>823</v>
      </c>
      <c r="C922" s="23">
        <f t="shared" si="354"/>
        <v>7</v>
      </c>
      <c r="D922" s="23" t="str">
        <f t="shared" si="353"/>
        <v>21302</v>
      </c>
      <c r="E922" s="25">
        <f>VLOOKUP(A922,'[1]L02'!$A$6:$D$1317,4,0)</f>
        <v>0</v>
      </c>
      <c r="F922" s="25">
        <f>ROUND(SUMIF([3]表三汇总表!$A$10:$A$611,A922,[3]表三汇总表!$D$10:$D$611),0)</f>
        <v>0</v>
      </c>
      <c r="G922" s="25">
        <f>VLOOKUP(A922,'[2]L02'!$A$6:$C$1332,3,0)</f>
        <v>0</v>
      </c>
      <c r="H922" s="26" t="e">
        <f t="shared" si="351"/>
        <v>#DIV/0!</v>
      </c>
      <c r="I922" s="26" t="e">
        <f t="shared" si="352"/>
        <v>#DIV/0!</v>
      </c>
      <c r="K922" s="4"/>
    </row>
    <row r="923" spans="1:11">
      <c r="A923" s="29">
        <v>2130238</v>
      </c>
      <c r="B923" s="29" t="s">
        <v>832</v>
      </c>
      <c r="C923" s="23">
        <f t="shared" si="354"/>
        <v>7</v>
      </c>
      <c r="D923" s="23" t="str">
        <f t="shared" si="353"/>
        <v>21302</v>
      </c>
      <c r="E923" s="25"/>
      <c r="F923" s="25">
        <f>ROUND(SUMIF([3]表三汇总表!$A$10:$A$611,A923,[3]表三汇总表!$D$10:$D$611),0)</f>
        <v>0</v>
      </c>
      <c r="G923" s="25">
        <f>VLOOKUP(A923,'[2]L02'!$A$6:$C$1332,3,0)</f>
        <v>0</v>
      </c>
      <c r="H923" s="26" t="e">
        <f t="shared" si="351"/>
        <v>#DIV/0!</v>
      </c>
      <c r="I923" s="26" t="e">
        <f t="shared" si="352"/>
        <v>#DIV/0!</v>
      </c>
      <c r="K923" s="4"/>
    </row>
    <row r="924" spans="1:11">
      <c r="A924" s="21">
        <v>2130299</v>
      </c>
      <c r="B924" s="21" t="s">
        <v>372</v>
      </c>
      <c r="C924" s="23">
        <f t="shared" si="354"/>
        <v>7</v>
      </c>
      <c r="D924" s="23" t="str">
        <f t="shared" si="353"/>
        <v>21302</v>
      </c>
      <c r="E924" s="25">
        <f>VLOOKUP(A924,'[1]L02'!$A$6:$D$1317,4,0)</f>
        <v>148</v>
      </c>
      <c r="F924" s="25">
        <f>ROUND(SUMIF([3]表三汇总表!$A$10:$A$611,A924,[3]表三汇总表!$D$10:$D$611),0)</f>
        <v>0</v>
      </c>
      <c r="G924" s="25">
        <f>VLOOKUP(A924,'[2]L02'!$A$6:$C$1332,3,0)</f>
        <v>1003</v>
      </c>
      <c r="H924" s="26" t="e">
        <f t="shared" si="351"/>
        <v>#DIV/0!</v>
      </c>
      <c r="I924" s="26">
        <f t="shared" si="352"/>
        <v>577.702702702703</v>
      </c>
      <c r="K924" s="4"/>
    </row>
    <row r="925" spans="1:11">
      <c r="A925" s="21">
        <v>21303</v>
      </c>
      <c r="B925" s="22" t="s">
        <v>373</v>
      </c>
      <c r="C925" s="23">
        <f t="shared" si="354"/>
        <v>5</v>
      </c>
      <c r="D925" s="23" t="str">
        <f t="shared" si="353"/>
        <v/>
      </c>
      <c r="E925" s="34">
        <f t="shared" ref="E925:G925" si="355">SUM(E926:E952)</f>
        <v>4597</v>
      </c>
      <c r="F925" s="34">
        <f t="shared" si="355"/>
        <v>16365</v>
      </c>
      <c r="G925" s="34">
        <f t="shared" si="355"/>
        <v>30491</v>
      </c>
      <c r="H925" s="20">
        <f t="shared" si="351"/>
        <v>186.318362358692</v>
      </c>
      <c r="I925" s="20">
        <f t="shared" si="352"/>
        <v>563.28040026104</v>
      </c>
      <c r="K925" s="4"/>
    </row>
    <row r="926" spans="1:11">
      <c r="A926" s="21">
        <v>2130301</v>
      </c>
      <c r="B926" s="21" t="s">
        <v>12</v>
      </c>
      <c r="C926" s="23">
        <f t="shared" si="354"/>
        <v>7</v>
      </c>
      <c r="D926" s="23" t="str">
        <f t="shared" si="353"/>
        <v>21303</v>
      </c>
      <c r="E926" s="25">
        <f>VLOOKUP(A926,'[1]L02'!$A$6:$D$1317,4,0)</f>
        <v>0</v>
      </c>
      <c r="F926" s="25">
        <f>ROUND(SUMIF([3]表三汇总表!$A$10:$A$611,A926,[3]表三汇总表!$D$10:$D$611),0)</f>
        <v>0</v>
      </c>
      <c r="G926" s="25">
        <f>VLOOKUP(A926,'[2]L02'!$A$6:$C$1332,3,0)</f>
        <v>476</v>
      </c>
      <c r="H926" s="26" t="e">
        <f t="shared" ref="H926:H953" si="356">G926/F926*100</f>
        <v>#DIV/0!</v>
      </c>
      <c r="I926" s="26" t="e">
        <f t="shared" ref="I926:I953" si="357">(G926-E926)/E926*100</f>
        <v>#DIV/0!</v>
      </c>
      <c r="K926" s="4"/>
    </row>
    <row r="927" spans="1:11">
      <c r="A927" s="21">
        <v>2130302</v>
      </c>
      <c r="B927" s="21" t="s">
        <v>13</v>
      </c>
      <c r="C927" s="23">
        <f t="shared" si="354"/>
        <v>7</v>
      </c>
      <c r="D927" s="23" t="str">
        <f t="shared" si="353"/>
        <v>21303</v>
      </c>
      <c r="E927" s="25">
        <f>VLOOKUP(A927,'[1]L02'!$A$6:$D$1317,4,0)</f>
        <v>695</v>
      </c>
      <c r="F927" s="25">
        <f>ROUND(SUMIF([3]表三汇总表!$A$10:$A$611,A927,[3]表三汇总表!$D$10:$D$611),0)</f>
        <v>1163</v>
      </c>
      <c r="G927" s="25">
        <f>VLOOKUP(A927,'[2]L02'!$A$6:$C$1332,3,0)</f>
        <v>149</v>
      </c>
      <c r="H927" s="26">
        <f t="shared" si="356"/>
        <v>12.8116938950989</v>
      </c>
      <c r="I927" s="26">
        <f t="shared" si="357"/>
        <v>-78.5611510791367</v>
      </c>
      <c r="K927" s="4"/>
    </row>
    <row r="928" spans="1:11">
      <c r="A928" s="21">
        <v>2130303</v>
      </c>
      <c r="B928" s="21" t="s">
        <v>64</v>
      </c>
      <c r="C928" s="23">
        <f t="shared" si="354"/>
        <v>7</v>
      </c>
      <c r="D928" s="23" t="str">
        <f t="shared" si="353"/>
        <v>21303</v>
      </c>
      <c r="E928" s="25">
        <f>VLOOKUP(A928,'[1]L02'!$A$6:$D$1317,4,0)</f>
        <v>0</v>
      </c>
      <c r="F928" s="25">
        <f>ROUND(SUMIF([3]表三汇总表!$A$10:$A$611,A928,[3]表三汇总表!$D$10:$D$611),0)</f>
        <v>0</v>
      </c>
      <c r="G928" s="25">
        <f>VLOOKUP(A928,'[2]L02'!$A$6:$C$1332,3,0)</f>
        <v>0</v>
      </c>
      <c r="H928" s="26" t="e">
        <f t="shared" si="356"/>
        <v>#DIV/0!</v>
      </c>
      <c r="I928" s="26" t="e">
        <f t="shared" si="357"/>
        <v>#DIV/0!</v>
      </c>
      <c r="K928" s="4"/>
    </row>
    <row r="929" spans="1:11">
      <c r="A929" s="21">
        <v>2130304</v>
      </c>
      <c r="B929" s="21" t="s">
        <v>374</v>
      </c>
      <c r="C929" s="23">
        <f t="shared" si="354"/>
        <v>7</v>
      </c>
      <c r="D929" s="23" t="str">
        <f t="shared" si="353"/>
        <v>21303</v>
      </c>
      <c r="E929" s="25">
        <f>VLOOKUP(A929,'[1]L02'!$A$6:$D$1317,4,0)</f>
        <v>7</v>
      </c>
      <c r="F929" s="25">
        <f>ROUND(SUMIF([3]表三汇总表!$A$10:$A$611,A929,[3]表三汇总表!$D$10:$D$611),0)</f>
        <v>0</v>
      </c>
      <c r="G929" s="25">
        <f>VLOOKUP(A929,'[2]L02'!$A$6:$C$1332,3,0)</f>
        <v>53</v>
      </c>
      <c r="H929" s="26" t="e">
        <f t="shared" si="356"/>
        <v>#DIV/0!</v>
      </c>
      <c r="I929" s="26">
        <f t="shared" si="357"/>
        <v>657.142857142857</v>
      </c>
      <c r="K929" s="4"/>
    </row>
    <row r="930" spans="1:11">
      <c r="A930" s="21">
        <v>2130305</v>
      </c>
      <c r="B930" s="21" t="s">
        <v>375</v>
      </c>
      <c r="C930" s="23">
        <f t="shared" si="354"/>
        <v>7</v>
      </c>
      <c r="D930" s="23" t="str">
        <f t="shared" si="353"/>
        <v>21303</v>
      </c>
      <c r="E930" s="25">
        <f>VLOOKUP(A930,'[1]L02'!$A$6:$D$1317,4,0)</f>
        <v>544</v>
      </c>
      <c r="F930" s="25">
        <f>ROUND(SUMIF([3]表三汇总表!$A$10:$A$611,A930,[3]表三汇总表!$D$10:$D$611),0)</f>
        <v>0</v>
      </c>
      <c r="G930" s="25">
        <f>VLOOKUP(A930,'[2]L02'!$A$6:$C$1332,3,0)</f>
        <v>26450</v>
      </c>
      <c r="H930" s="26" t="e">
        <f t="shared" si="356"/>
        <v>#DIV/0!</v>
      </c>
      <c r="I930" s="26">
        <f t="shared" si="357"/>
        <v>4762.13235294118</v>
      </c>
      <c r="K930" s="4"/>
    </row>
    <row r="931" spans="1:11">
      <c r="A931" s="21">
        <v>2130306</v>
      </c>
      <c r="B931" s="21" t="s">
        <v>376</v>
      </c>
      <c r="C931" s="23">
        <f t="shared" si="354"/>
        <v>7</v>
      </c>
      <c r="D931" s="23" t="str">
        <f t="shared" si="353"/>
        <v>21303</v>
      </c>
      <c r="E931" s="25">
        <f>VLOOKUP(A931,'[1]L02'!$A$6:$D$1317,4,0)</f>
        <v>41</v>
      </c>
      <c r="F931" s="25">
        <f>ROUND(SUMIF([3]表三汇总表!$A$10:$A$611,A931,[3]表三汇总表!$D$10:$D$611),0)</f>
        <v>0</v>
      </c>
      <c r="G931" s="25">
        <f>VLOOKUP(A931,'[2]L02'!$A$6:$C$1332,3,0)</f>
        <v>88</v>
      </c>
      <c r="H931" s="26" t="e">
        <f t="shared" si="356"/>
        <v>#DIV/0!</v>
      </c>
      <c r="I931" s="26">
        <f t="shared" si="357"/>
        <v>114.634146341463</v>
      </c>
      <c r="K931" s="4"/>
    </row>
    <row r="932" spans="1:11">
      <c r="A932" s="21">
        <v>2130307</v>
      </c>
      <c r="B932" s="21" t="s">
        <v>833</v>
      </c>
      <c r="C932" s="23">
        <f t="shared" si="354"/>
        <v>7</v>
      </c>
      <c r="D932" s="23" t="str">
        <f t="shared" si="353"/>
        <v>21303</v>
      </c>
      <c r="E932" s="25">
        <f>VLOOKUP(A932,'[1]L02'!$A$6:$D$1317,4,0)</f>
        <v>0</v>
      </c>
      <c r="F932" s="25">
        <f>ROUND(SUMIF([3]表三汇总表!$A$10:$A$611,A932,[3]表三汇总表!$D$10:$D$611),0)</f>
        <v>0</v>
      </c>
      <c r="G932" s="25">
        <f>VLOOKUP(A932,'[2]L02'!$A$6:$C$1332,3,0)</f>
        <v>0</v>
      </c>
      <c r="H932" s="26" t="e">
        <f t="shared" si="356"/>
        <v>#DIV/0!</v>
      </c>
      <c r="I932" s="26" t="e">
        <f t="shared" si="357"/>
        <v>#DIV/0!</v>
      </c>
      <c r="K932" s="4"/>
    </row>
    <row r="933" spans="1:11">
      <c r="A933" s="21">
        <v>2130308</v>
      </c>
      <c r="B933" s="21" t="s">
        <v>377</v>
      </c>
      <c r="C933" s="23">
        <f t="shared" si="354"/>
        <v>7</v>
      </c>
      <c r="D933" s="23" t="str">
        <f t="shared" si="353"/>
        <v>21303</v>
      </c>
      <c r="E933" s="25">
        <f>VLOOKUP(A933,'[1]L02'!$A$6:$D$1317,4,0)</f>
        <v>0</v>
      </c>
      <c r="F933" s="25">
        <f>ROUND(SUMIF([3]表三汇总表!$A$10:$A$611,A933,[3]表三汇总表!$D$10:$D$611),0)</f>
        <v>0</v>
      </c>
      <c r="G933" s="25">
        <f>VLOOKUP(A933,'[2]L02'!$A$6:$C$1332,3,0)</f>
        <v>9</v>
      </c>
      <c r="H933" s="26" t="e">
        <f t="shared" si="356"/>
        <v>#DIV/0!</v>
      </c>
      <c r="I933" s="26" t="e">
        <f t="shared" si="357"/>
        <v>#DIV/0!</v>
      </c>
      <c r="K933" s="4"/>
    </row>
    <row r="934" spans="1:11">
      <c r="A934" s="21">
        <v>2130309</v>
      </c>
      <c r="B934" s="21" t="s">
        <v>834</v>
      </c>
      <c r="C934" s="23">
        <f t="shared" si="354"/>
        <v>7</v>
      </c>
      <c r="D934" s="23" t="str">
        <f t="shared" si="353"/>
        <v>21303</v>
      </c>
      <c r="E934" s="25">
        <f>VLOOKUP(A934,'[1]L02'!$A$6:$D$1317,4,0)</f>
        <v>0</v>
      </c>
      <c r="F934" s="25">
        <f>ROUND(SUMIF([3]表三汇总表!$A$10:$A$611,A934,[3]表三汇总表!$D$10:$D$611),0)</f>
        <v>0</v>
      </c>
      <c r="G934" s="25">
        <f>VLOOKUP(A934,'[2]L02'!$A$6:$C$1332,3,0)</f>
        <v>0</v>
      </c>
      <c r="H934" s="26" t="e">
        <f t="shared" si="356"/>
        <v>#DIV/0!</v>
      </c>
      <c r="I934" s="26" t="e">
        <f t="shared" si="357"/>
        <v>#DIV/0!</v>
      </c>
      <c r="K934" s="4"/>
    </row>
    <row r="935" spans="1:11">
      <c r="A935" s="21">
        <v>2130310</v>
      </c>
      <c r="B935" s="21" t="s">
        <v>378</v>
      </c>
      <c r="C935" s="23">
        <f t="shared" si="354"/>
        <v>7</v>
      </c>
      <c r="D935" s="23" t="str">
        <f t="shared" si="353"/>
        <v>21303</v>
      </c>
      <c r="E935" s="25">
        <f>VLOOKUP(A935,'[1]L02'!$A$6:$D$1317,4,0)</f>
        <v>427</v>
      </c>
      <c r="F935" s="25">
        <f>ROUND(SUMIF([3]表三汇总表!$A$10:$A$611,A935,[3]表三汇总表!$D$10:$D$611),0)</f>
        <v>0</v>
      </c>
      <c r="G935" s="25">
        <f>VLOOKUP(A935,'[2]L02'!$A$6:$C$1332,3,0)</f>
        <v>230</v>
      </c>
      <c r="H935" s="26" t="e">
        <f t="shared" si="356"/>
        <v>#DIV/0!</v>
      </c>
      <c r="I935" s="26">
        <f t="shared" si="357"/>
        <v>-46.135831381733</v>
      </c>
      <c r="K935" s="4"/>
    </row>
    <row r="936" spans="1:11">
      <c r="A936" s="21">
        <v>2130311</v>
      </c>
      <c r="B936" s="21" t="s">
        <v>379</v>
      </c>
      <c r="C936" s="23">
        <f t="shared" si="354"/>
        <v>7</v>
      </c>
      <c r="D936" s="23" t="str">
        <f t="shared" si="353"/>
        <v>21303</v>
      </c>
      <c r="E936" s="25">
        <f>VLOOKUP(A936,'[1]L02'!$A$6:$D$1317,4,0)</f>
        <v>94</v>
      </c>
      <c r="F936" s="25">
        <f>ROUND(SUMIF([3]表三汇总表!$A$10:$A$611,A936,[3]表三汇总表!$D$10:$D$611),0)</f>
        <v>0</v>
      </c>
      <c r="G936" s="25">
        <f>VLOOKUP(A936,'[2]L02'!$A$6:$C$1332,3,0)</f>
        <v>80</v>
      </c>
      <c r="H936" s="26" t="e">
        <f t="shared" si="356"/>
        <v>#DIV/0!</v>
      </c>
      <c r="I936" s="26">
        <f t="shared" si="357"/>
        <v>-14.8936170212766</v>
      </c>
      <c r="K936" s="4"/>
    </row>
    <row r="937" spans="1:11">
      <c r="A937" s="21">
        <v>2130312</v>
      </c>
      <c r="B937" s="21" t="s">
        <v>380</v>
      </c>
      <c r="C937" s="23">
        <f t="shared" si="354"/>
        <v>7</v>
      </c>
      <c r="D937" s="23" t="str">
        <f t="shared" si="353"/>
        <v>21303</v>
      </c>
      <c r="E937" s="25">
        <f>VLOOKUP(A937,'[1]L02'!$A$6:$D$1317,4,0)</f>
        <v>5</v>
      </c>
      <c r="F937" s="25">
        <f>ROUND(SUMIF([3]表三汇总表!$A$10:$A$611,A937,[3]表三汇总表!$D$10:$D$611),0)</f>
        <v>0</v>
      </c>
      <c r="G937" s="25">
        <f>VLOOKUP(A937,'[2]L02'!$A$6:$C$1332,3,0)</f>
        <v>7</v>
      </c>
      <c r="H937" s="26" t="e">
        <f t="shared" si="356"/>
        <v>#DIV/0!</v>
      </c>
      <c r="I937" s="26">
        <f t="shared" si="357"/>
        <v>40</v>
      </c>
      <c r="K937" s="4"/>
    </row>
    <row r="938" spans="1:11">
      <c r="A938" s="21">
        <v>2130313</v>
      </c>
      <c r="B938" s="21" t="s">
        <v>835</v>
      </c>
      <c r="C938" s="23">
        <f t="shared" si="354"/>
        <v>7</v>
      </c>
      <c r="D938" s="23" t="str">
        <f t="shared" si="353"/>
        <v>21303</v>
      </c>
      <c r="E938" s="25">
        <f>VLOOKUP(A938,'[1]L02'!$A$6:$D$1317,4,0)</f>
        <v>0</v>
      </c>
      <c r="F938" s="25">
        <f>ROUND(SUMIF([3]表三汇总表!$A$10:$A$611,A938,[3]表三汇总表!$D$10:$D$611),0)</f>
        <v>0</v>
      </c>
      <c r="G938" s="25">
        <f>VLOOKUP(A938,'[2]L02'!$A$6:$C$1332,3,0)</f>
        <v>0</v>
      </c>
      <c r="H938" s="26" t="e">
        <f t="shared" si="356"/>
        <v>#DIV/0!</v>
      </c>
      <c r="I938" s="26" t="e">
        <f t="shared" si="357"/>
        <v>#DIV/0!</v>
      </c>
      <c r="K938" s="4"/>
    </row>
    <row r="939" spans="1:11">
      <c r="A939" s="21">
        <v>2130314</v>
      </c>
      <c r="B939" s="21" t="s">
        <v>381</v>
      </c>
      <c r="C939" s="23">
        <f t="shared" si="354"/>
        <v>7</v>
      </c>
      <c r="D939" s="23" t="str">
        <f t="shared" si="353"/>
        <v>21303</v>
      </c>
      <c r="E939" s="25">
        <f>VLOOKUP(A939,'[1]L02'!$A$6:$D$1317,4,0)</f>
        <v>2357</v>
      </c>
      <c r="F939" s="25">
        <f>ROUND(SUMIF([3]表三汇总表!$A$10:$A$611,A939,[3]表三汇总表!$D$10:$D$611),0)</f>
        <v>0</v>
      </c>
      <c r="G939" s="25">
        <f>VLOOKUP(A939,'[2]L02'!$A$6:$C$1332,3,0)</f>
        <v>1985</v>
      </c>
      <c r="H939" s="26" t="e">
        <f t="shared" si="356"/>
        <v>#DIV/0!</v>
      </c>
      <c r="I939" s="26">
        <f t="shared" si="357"/>
        <v>-15.782774713619</v>
      </c>
      <c r="K939" s="4"/>
    </row>
    <row r="940" spans="1:11">
      <c r="A940" s="21">
        <v>2130315</v>
      </c>
      <c r="B940" s="21" t="s">
        <v>382</v>
      </c>
      <c r="C940" s="23">
        <f t="shared" si="354"/>
        <v>7</v>
      </c>
      <c r="D940" s="23" t="str">
        <f t="shared" ref="D940:D982" si="358">IF(C940=5,"",MID(A940,1,5))</f>
        <v>21303</v>
      </c>
      <c r="E940" s="25">
        <f>VLOOKUP(A940,'[1]L02'!$A$6:$D$1317,4,0)</f>
        <v>0</v>
      </c>
      <c r="F940" s="25">
        <f>ROUND(SUMIF([3]表三汇总表!$A$10:$A$611,A940,[3]表三汇总表!$D$10:$D$611),0)</f>
        <v>0</v>
      </c>
      <c r="G940" s="25">
        <f>VLOOKUP(A940,'[2]L02'!$A$6:$C$1332,3,0)</f>
        <v>4</v>
      </c>
      <c r="H940" s="26" t="e">
        <f t="shared" si="356"/>
        <v>#DIV/0!</v>
      </c>
      <c r="I940" s="26" t="e">
        <f t="shared" si="357"/>
        <v>#DIV/0!</v>
      </c>
      <c r="K940" s="4"/>
    </row>
    <row r="941" spans="1:11">
      <c r="A941" s="21">
        <v>2130316</v>
      </c>
      <c r="B941" s="21" t="s">
        <v>383</v>
      </c>
      <c r="C941" s="23">
        <f t="shared" si="354"/>
        <v>7</v>
      </c>
      <c r="D941" s="23" t="str">
        <f t="shared" si="358"/>
        <v>21303</v>
      </c>
      <c r="E941" s="25">
        <f>VLOOKUP(A941,'[1]L02'!$A$6:$D$1317,4,0)</f>
        <v>33</v>
      </c>
      <c r="F941" s="25">
        <f>ROUND(SUMIF([3]表三汇总表!$A$10:$A$611,A941,[3]表三汇总表!$D$10:$D$611),0)</f>
        <v>0</v>
      </c>
      <c r="G941" s="25">
        <f>VLOOKUP(A941,'[2]L02'!$A$6:$C$1332,3,0)</f>
        <v>108</v>
      </c>
      <c r="H941" s="26" t="e">
        <f t="shared" si="356"/>
        <v>#DIV/0!</v>
      </c>
      <c r="I941" s="26">
        <f t="shared" si="357"/>
        <v>227.272727272727</v>
      </c>
      <c r="K941" s="4"/>
    </row>
    <row r="942" spans="1:11">
      <c r="A942" s="21">
        <v>2130317</v>
      </c>
      <c r="B942" s="21" t="s">
        <v>384</v>
      </c>
      <c r="C942" s="23">
        <f t="shared" si="354"/>
        <v>7</v>
      </c>
      <c r="D942" s="23" t="str">
        <f t="shared" si="358"/>
        <v>21303</v>
      </c>
      <c r="E942" s="25">
        <f>VLOOKUP(A942,'[1]L02'!$A$6:$D$1317,4,0)</f>
        <v>0</v>
      </c>
      <c r="F942" s="25">
        <f>ROUND(SUMIF([3]表三汇总表!$A$10:$A$611,A942,[3]表三汇总表!$D$10:$D$611),0)</f>
        <v>0</v>
      </c>
      <c r="G942" s="25">
        <f>VLOOKUP(A942,'[2]L02'!$A$6:$C$1332,3,0)</f>
        <v>19</v>
      </c>
      <c r="H942" s="26" t="e">
        <f t="shared" si="356"/>
        <v>#DIV/0!</v>
      </c>
      <c r="I942" s="26" t="e">
        <f t="shared" si="357"/>
        <v>#DIV/0!</v>
      </c>
      <c r="K942" s="4"/>
    </row>
    <row r="943" spans="1:11">
      <c r="A943" s="21">
        <v>2130318</v>
      </c>
      <c r="B943" s="21" t="s">
        <v>836</v>
      </c>
      <c r="C943" s="23">
        <f t="shared" si="354"/>
        <v>7</v>
      </c>
      <c r="D943" s="23" t="str">
        <f t="shared" si="358"/>
        <v>21303</v>
      </c>
      <c r="E943" s="25">
        <f>VLOOKUP(A943,'[1]L02'!$A$6:$D$1317,4,0)</f>
        <v>0</v>
      </c>
      <c r="F943" s="25">
        <f>ROUND(SUMIF([3]表三汇总表!$A$10:$A$611,A943,[3]表三汇总表!$D$10:$D$611),0)</f>
        <v>0</v>
      </c>
      <c r="G943" s="25">
        <f>VLOOKUP(A943,'[2]L02'!$A$6:$C$1332,3,0)</f>
        <v>0</v>
      </c>
      <c r="H943" s="26" t="e">
        <f t="shared" si="356"/>
        <v>#DIV/0!</v>
      </c>
      <c r="I943" s="26" t="e">
        <f t="shared" si="357"/>
        <v>#DIV/0!</v>
      </c>
      <c r="K943" s="4"/>
    </row>
    <row r="944" spans="1:11">
      <c r="A944" s="21">
        <v>2130319</v>
      </c>
      <c r="B944" s="21" t="s">
        <v>837</v>
      </c>
      <c r="C944" s="23">
        <f t="shared" si="354"/>
        <v>7</v>
      </c>
      <c r="D944" s="23" t="str">
        <f t="shared" si="358"/>
        <v>21303</v>
      </c>
      <c r="E944" s="25">
        <f>VLOOKUP(A944,'[1]L02'!$A$6:$D$1317,4,0)</f>
        <v>0</v>
      </c>
      <c r="F944" s="25">
        <f>ROUND(SUMIF([3]表三汇总表!$A$10:$A$611,A944,[3]表三汇总表!$D$10:$D$611),0)</f>
        <v>0</v>
      </c>
      <c r="G944" s="25">
        <f>VLOOKUP(A944,'[2]L02'!$A$6:$C$1332,3,0)</f>
        <v>0</v>
      </c>
      <c r="H944" s="26" t="e">
        <f t="shared" si="356"/>
        <v>#DIV/0!</v>
      </c>
      <c r="I944" s="26" t="e">
        <f t="shared" si="357"/>
        <v>#DIV/0!</v>
      </c>
      <c r="K944" s="4"/>
    </row>
    <row r="945" spans="1:11">
      <c r="A945" s="21">
        <v>2130321</v>
      </c>
      <c r="B945" s="21" t="s">
        <v>385</v>
      </c>
      <c r="C945" s="23">
        <f t="shared" si="354"/>
        <v>7</v>
      </c>
      <c r="D945" s="23" t="str">
        <f t="shared" si="358"/>
        <v>21303</v>
      </c>
      <c r="E945" s="25">
        <f>VLOOKUP(A945,'[1]L02'!$A$6:$D$1317,4,0)</f>
        <v>66</v>
      </c>
      <c r="F945" s="25">
        <f>ROUND(SUMIF([3]表三汇总表!$A$10:$A$611,A945,[3]表三汇总表!$D$10:$D$611),0)</f>
        <v>0</v>
      </c>
      <c r="G945" s="25">
        <f>VLOOKUP(A945,'[2]L02'!$A$6:$C$1332,3,0)</f>
        <v>19</v>
      </c>
      <c r="H945" s="26" t="e">
        <f t="shared" si="356"/>
        <v>#DIV/0!</v>
      </c>
      <c r="I945" s="26">
        <f t="shared" si="357"/>
        <v>-71.2121212121212</v>
      </c>
      <c r="K945" s="4"/>
    </row>
    <row r="946" spans="1:11">
      <c r="A946" s="21">
        <v>2130322</v>
      </c>
      <c r="B946" s="21" t="s">
        <v>386</v>
      </c>
      <c r="C946" s="23">
        <f t="shared" si="354"/>
        <v>7</v>
      </c>
      <c r="D946" s="23" t="str">
        <f t="shared" si="358"/>
        <v>21303</v>
      </c>
      <c r="E946" s="25">
        <f>VLOOKUP(A946,'[1]L02'!$A$6:$D$1317,4,0)</f>
        <v>8</v>
      </c>
      <c r="F946" s="25">
        <f>ROUND(SUMIF([3]表三汇总表!$A$10:$A$611,A946,[3]表三汇总表!$D$10:$D$611),0)</f>
        <v>0</v>
      </c>
      <c r="G946" s="25">
        <f>VLOOKUP(A946,'[2]L02'!$A$6:$C$1332,3,0)</f>
        <v>0</v>
      </c>
      <c r="H946" s="26" t="e">
        <f t="shared" si="356"/>
        <v>#DIV/0!</v>
      </c>
      <c r="I946" s="26">
        <f t="shared" si="357"/>
        <v>-100</v>
      </c>
      <c r="K946" s="4"/>
    </row>
    <row r="947" spans="1:11">
      <c r="A947" s="21">
        <v>2130333</v>
      </c>
      <c r="B947" s="21" t="s">
        <v>369</v>
      </c>
      <c r="C947" s="23">
        <f t="shared" si="354"/>
        <v>7</v>
      </c>
      <c r="D947" s="23" t="str">
        <f t="shared" si="358"/>
        <v>21303</v>
      </c>
      <c r="E947" s="25">
        <f>VLOOKUP(A947,'[1]L02'!$A$6:$D$1317,4,0)</f>
        <v>0</v>
      </c>
      <c r="F947" s="25">
        <f>ROUND(SUMIF([3]表三汇总表!$A$10:$A$611,A947,[3]表三汇总表!$D$10:$D$611),0)</f>
        <v>0</v>
      </c>
      <c r="G947" s="25">
        <f>VLOOKUP(A947,'[2]L02'!$A$6:$C$1332,3,0)</f>
        <v>14</v>
      </c>
      <c r="H947" s="26" t="e">
        <f t="shared" si="356"/>
        <v>#DIV/0!</v>
      </c>
      <c r="I947" s="26" t="e">
        <f t="shared" si="357"/>
        <v>#DIV/0!</v>
      </c>
      <c r="K947" s="4"/>
    </row>
    <row r="948" spans="1:11">
      <c r="A948" s="21">
        <v>2130334</v>
      </c>
      <c r="B948" s="21" t="s">
        <v>387</v>
      </c>
      <c r="C948" s="23">
        <f t="shared" si="354"/>
        <v>7</v>
      </c>
      <c r="D948" s="23" t="str">
        <f t="shared" si="358"/>
        <v>21303</v>
      </c>
      <c r="E948" s="25">
        <f>VLOOKUP(A948,'[1]L02'!$A$6:$D$1317,4,0)</f>
        <v>20</v>
      </c>
      <c r="F948" s="25">
        <f>ROUND(SUMIF([3]表三汇总表!$A$10:$A$611,A948,[3]表三汇总表!$D$10:$D$611),0)</f>
        <v>0</v>
      </c>
      <c r="G948" s="25">
        <f>VLOOKUP(A948,'[2]L02'!$A$6:$C$1332,3,0)</f>
        <v>17</v>
      </c>
      <c r="H948" s="26" t="e">
        <f t="shared" si="356"/>
        <v>#DIV/0!</v>
      </c>
      <c r="I948" s="26">
        <f t="shared" si="357"/>
        <v>-15</v>
      </c>
      <c r="K948" s="4"/>
    </row>
    <row r="949" spans="1:11">
      <c r="A949" s="21">
        <v>2130335</v>
      </c>
      <c r="B949" s="21" t="s">
        <v>388</v>
      </c>
      <c r="C949" s="23">
        <f t="shared" si="354"/>
        <v>7</v>
      </c>
      <c r="D949" s="23" t="str">
        <f t="shared" si="358"/>
        <v>21303</v>
      </c>
      <c r="E949" s="25">
        <f>VLOOKUP(A949,'[1]L02'!$A$6:$D$1317,4,0)</f>
        <v>107</v>
      </c>
      <c r="F949" s="25">
        <f>ROUND(SUMIF([3]表三汇总表!$A$10:$A$611,A949,[3]表三汇总表!$D$10:$D$611),0)</f>
        <v>0</v>
      </c>
      <c r="G949" s="25">
        <f>VLOOKUP(A949,'[2]L02'!$A$6:$C$1332,3,0)</f>
        <v>32</v>
      </c>
      <c r="H949" s="26" t="e">
        <f t="shared" si="356"/>
        <v>#DIV/0!</v>
      </c>
      <c r="I949" s="26">
        <f t="shared" si="357"/>
        <v>-70.0934579439252</v>
      </c>
      <c r="K949" s="4"/>
    </row>
    <row r="950" spans="1:11">
      <c r="A950" s="21">
        <v>2130336</v>
      </c>
      <c r="B950" s="21" t="s">
        <v>838</v>
      </c>
      <c r="C950" s="23">
        <f t="shared" si="354"/>
        <v>7</v>
      </c>
      <c r="D950" s="23" t="str">
        <f t="shared" si="358"/>
        <v>21303</v>
      </c>
      <c r="E950" s="25">
        <f>VLOOKUP(A950,'[1]L02'!$A$6:$D$1317,4,0)</f>
        <v>0</v>
      </c>
      <c r="F950" s="25">
        <f>ROUND(SUMIF([3]表三汇总表!$A$10:$A$611,A950,[3]表三汇总表!$D$10:$D$611),0)</f>
        <v>0</v>
      </c>
      <c r="G950" s="25">
        <f>VLOOKUP(A950,'[2]L02'!$A$6:$C$1332,3,0)</f>
        <v>0</v>
      </c>
      <c r="H950" s="26" t="e">
        <f t="shared" si="356"/>
        <v>#DIV/0!</v>
      </c>
      <c r="I950" s="26" t="e">
        <f t="shared" si="357"/>
        <v>#DIV/0!</v>
      </c>
      <c r="K950" s="4"/>
    </row>
    <row r="951" spans="1:11">
      <c r="A951" s="21">
        <v>2130337</v>
      </c>
      <c r="B951" s="21" t="s">
        <v>839</v>
      </c>
      <c r="C951" s="23">
        <f t="shared" si="354"/>
        <v>7</v>
      </c>
      <c r="D951" s="23" t="str">
        <f t="shared" si="358"/>
        <v>21303</v>
      </c>
      <c r="E951" s="25">
        <f>VLOOKUP(A951,'[1]L02'!$A$6:$D$1317,4,0)</f>
        <v>0</v>
      </c>
      <c r="F951" s="25">
        <f>ROUND(SUMIF([3]表三汇总表!$A$10:$A$611,A951,[3]表三汇总表!$D$10:$D$611),0)</f>
        <v>0</v>
      </c>
      <c r="G951" s="25">
        <f>VLOOKUP(A951,'[2]L02'!$A$6:$C$1332,3,0)</f>
        <v>0</v>
      </c>
      <c r="H951" s="26" t="e">
        <f t="shared" si="356"/>
        <v>#DIV/0!</v>
      </c>
      <c r="I951" s="26" t="e">
        <f t="shared" si="357"/>
        <v>#DIV/0!</v>
      </c>
      <c r="K951" s="4"/>
    </row>
    <row r="952" spans="1:11">
      <c r="A952" s="21">
        <v>2130399</v>
      </c>
      <c r="B952" s="21" t="s">
        <v>389</v>
      </c>
      <c r="C952" s="23">
        <f t="shared" si="354"/>
        <v>7</v>
      </c>
      <c r="D952" s="23" t="str">
        <f t="shared" si="358"/>
        <v>21303</v>
      </c>
      <c r="E952" s="25">
        <f>VLOOKUP(A952,'[1]L02'!$A$6:$D$1317,4,0)</f>
        <v>193</v>
      </c>
      <c r="F952" s="25">
        <f>ROUND(SUMIF([3]表三汇总表!$A$10:$A$611,A952,[3]表三汇总表!$D$10:$D$611),0)</f>
        <v>15202</v>
      </c>
      <c r="G952" s="25">
        <f>VLOOKUP(A952,'[2]L02'!$A$6:$C$1332,3,0)</f>
        <v>751</v>
      </c>
      <c r="H952" s="26">
        <f t="shared" si="356"/>
        <v>4.94013945533482</v>
      </c>
      <c r="I952" s="26">
        <f t="shared" si="357"/>
        <v>289.119170984456</v>
      </c>
      <c r="K952" s="4"/>
    </row>
    <row r="953" spans="1:11">
      <c r="A953" s="21">
        <v>21305</v>
      </c>
      <c r="B953" s="22" t="s">
        <v>390</v>
      </c>
      <c r="C953" s="23">
        <f t="shared" si="354"/>
        <v>5</v>
      </c>
      <c r="D953" s="23" t="str">
        <f t="shared" si="358"/>
        <v/>
      </c>
      <c r="E953" s="34">
        <f t="shared" ref="E953:G953" si="359">SUM(E954:E963)</f>
        <v>9986</v>
      </c>
      <c r="F953" s="34">
        <f t="shared" si="359"/>
        <v>641</v>
      </c>
      <c r="G953" s="34">
        <f t="shared" si="359"/>
        <v>11853</v>
      </c>
      <c r="H953" s="20">
        <f t="shared" si="356"/>
        <v>1849.14196567863</v>
      </c>
      <c r="I953" s="20">
        <f t="shared" si="357"/>
        <v>18.6961746445023</v>
      </c>
      <c r="K953" s="4"/>
    </row>
    <row r="954" spans="1:11">
      <c r="A954" s="21">
        <v>2130501</v>
      </c>
      <c r="B954" s="21" t="s">
        <v>12</v>
      </c>
      <c r="C954" s="23">
        <f t="shared" si="354"/>
        <v>7</v>
      </c>
      <c r="D954" s="23" t="str">
        <f t="shared" si="358"/>
        <v>21305</v>
      </c>
      <c r="E954" s="25">
        <f>VLOOKUP(A954,'[1]L02'!$A$6:$D$1317,4,0)</f>
        <v>0</v>
      </c>
      <c r="F954" s="25">
        <f>ROUND(SUMIF([3]表三汇总表!$A$10:$A$611,A954,[3]表三汇总表!$D$10:$D$611),0)</f>
        <v>0</v>
      </c>
      <c r="G954" s="25">
        <f>VLOOKUP(A954,'[2]L02'!$A$6:$C$1332,3,0)</f>
        <v>253</v>
      </c>
      <c r="H954" s="26" t="e">
        <f t="shared" ref="H954:H964" si="360">G954/F954*100</f>
        <v>#DIV/0!</v>
      </c>
      <c r="I954" s="26" t="e">
        <f t="shared" ref="I954:I964" si="361">(G954-E954)/E954*100</f>
        <v>#DIV/0!</v>
      </c>
      <c r="K954" s="4"/>
    </row>
    <row r="955" spans="1:11">
      <c r="A955" s="21">
        <v>2130502</v>
      </c>
      <c r="B955" s="21" t="s">
        <v>13</v>
      </c>
      <c r="C955" s="23">
        <f t="shared" si="354"/>
        <v>7</v>
      </c>
      <c r="D955" s="23" t="str">
        <f t="shared" si="358"/>
        <v>21305</v>
      </c>
      <c r="E955" s="25">
        <f>VLOOKUP(A955,'[1]L02'!$A$6:$D$1317,4,0)</f>
        <v>327</v>
      </c>
      <c r="F955" s="25">
        <f>ROUND(SUMIF([3]表三汇总表!$A$10:$A$611,A955,[3]表三汇总表!$D$10:$D$611),0)</f>
        <v>641</v>
      </c>
      <c r="G955" s="25">
        <f>VLOOKUP(A955,'[2]L02'!$A$6:$C$1332,3,0)</f>
        <v>65</v>
      </c>
      <c r="H955" s="26">
        <f t="shared" si="360"/>
        <v>10.1404056162246</v>
      </c>
      <c r="I955" s="26">
        <f t="shared" si="361"/>
        <v>-80.1223241590214</v>
      </c>
      <c r="K955" s="4"/>
    </row>
    <row r="956" spans="1:11">
      <c r="A956" s="21">
        <v>2130503</v>
      </c>
      <c r="B956" s="21" t="s">
        <v>64</v>
      </c>
      <c r="C956" s="23">
        <f t="shared" si="354"/>
        <v>7</v>
      </c>
      <c r="D956" s="23" t="str">
        <f t="shared" si="358"/>
        <v>21305</v>
      </c>
      <c r="E956" s="25">
        <f>VLOOKUP(A956,'[1]L02'!$A$6:$D$1317,4,0)</f>
        <v>0</v>
      </c>
      <c r="F956" s="25">
        <f>ROUND(SUMIF([3]表三汇总表!$A$10:$A$611,A956,[3]表三汇总表!$D$10:$D$611),0)</f>
        <v>0</v>
      </c>
      <c r="G956" s="25">
        <f>VLOOKUP(A956,'[2]L02'!$A$6:$C$1332,3,0)</f>
        <v>0</v>
      </c>
      <c r="H956" s="26" t="e">
        <f t="shared" si="360"/>
        <v>#DIV/0!</v>
      </c>
      <c r="I956" s="26" t="e">
        <f t="shared" si="361"/>
        <v>#DIV/0!</v>
      </c>
      <c r="K956" s="4"/>
    </row>
    <row r="957" spans="1:11">
      <c r="A957" s="21">
        <v>2130504</v>
      </c>
      <c r="B957" s="21" t="s">
        <v>391</v>
      </c>
      <c r="C957" s="23">
        <f t="shared" si="354"/>
        <v>7</v>
      </c>
      <c r="D957" s="23" t="str">
        <f t="shared" si="358"/>
        <v>21305</v>
      </c>
      <c r="E957" s="25">
        <f>VLOOKUP(A957,'[1]L02'!$A$6:$D$1317,4,0)</f>
        <v>1496</v>
      </c>
      <c r="F957" s="25">
        <f>ROUND(SUMIF([3]表三汇总表!$A$10:$A$611,A957,[3]表三汇总表!$D$10:$D$611),0)</f>
        <v>0</v>
      </c>
      <c r="G957" s="25">
        <f>VLOOKUP(A957,'[2]L02'!$A$6:$C$1332,3,0)</f>
        <v>2880</v>
      </c>
      <c r="H957" s="26" t="e">
        <f t="shared" si="360"/>
        <v>#DIV/0!</v>
      </c>
      <c r="I957" s="26">
        <f t="shared" si="361"/>
        <v>92.5133689839572</v>
      </c>
      <c r="K957" s="4"/>
    </row>
    <row r="958" spans="1:11">
      <c r="A958" s="21">
        <v>2130505</v>
      </c>
      <c r="B958" s="21" t="s">
        <v>392</v>
      </c>
      <c r="C958" s="23">
        <f t="shared" si="354"/>
        <v>7</v>
      </c>
      <c r="D958" s="23" t="str">
        <f t="shared" si="358"/>
        <v>21305</v>
      </c>
      <c r="E958" s="25">
        <f>VLOOKUP(A958,'[1]L02'!$A$6:$D$1317,4,0)</f>
        <v>280</v>
      </c>
      <c r="F958" s="25">
        <f>ROUND(SUMIF([3]表三汇总表!$A$10:$A$611,A958,[3]表三汇总表!$D$10:$D$611),0)</f>
        <v>0</v>
      </c>
      <c r="G958" s="25">
        <f>VLOOKUP(A958,'[2]L02'!$A$6:$C$1332,3,0)</f>
        <v>924</v>
      </c>
      <c r="H958" s="26" t="e">
        <f t="shared" si="360"/>
        <v>#DIV/0!</v>
      </c>
      <c r="I958" s="26">
        <f t="shared" si="361"/>
        <v>230</v>
      </c>
      <c r="K958" s="4"/>
    </row>
    <row r="959" spans="1:11">
      <c r="A959" s="21">
        <v>2130506</v>
      </c>
      <c r="B959" s="21" t="s">
        <v>840</v>
      </c>
      <c r="C959" s="23">
        <f t="shared" si="354"/>
        <v>7</v>
      </c>
      <c r="D959" s="23" t="str">
        <f t="shared" si="358"/>
        <v>21305</v>
      </c>
      <c r="E959" s="25">
        <f>VLOOKUP(A959,'[1]L02'!$A$6:$D$1317,4,0)</f>
        <v>0</v>
      </c>
      <c r="F959" s="25">
        <f>ROUND(SUMIF([3]表三汇总表!$A$10:$A$611,A959,[3]表三汇总表!$D$10:$D$611),0)</f>
        <v>0</v>
      </c>
      <c r="G959" s="25">
        <f>VLOOKUP(A959,'[2]L02'!$A$6:$C$1332,3,0)</f>
        <v>0</v>
      </c>
      <c r="H959" s="26" t="e">
        <f t="shared" si="360"/>
        <v>#DIV/0!</v>
      </c>
      <c r="I959" s="26" t="e">
        <f t="shared" si="361"/>
        <v>#DIV/0!</v>
      </c>
      <c r="K959" s="4"/>
    </row>
    <row r="960" spans="1:11">
      <c r="A960" s="21">
        <v>2130507</v>
      </c>
      <c r="B960" s="21" t="s">
        <v>393</v>
      </c>
      <c r="C960" s="23">
        <f t="shared" si="354"/>
        <v>7</v>
      </c>
      <c r="D960" s="23" t="str">
        <f t="shared" si="358"/>
        <v>21305</v>
      </c>
      <c r="E960" s="25">
        <f>VLOOKUP(A960,'[1]L02'!$A$6:$D$1317,4,0)</f>
        <v>257</v>
      </c>
      <c r="F960" s="25">
        <f>ROUND(SUMIF([3]表三汇总表!$A$10:$A$611,A960,[3]表三汇总表!$D$10:$D$611),0)</f>
        <v>0</v>
      </c>
      <c r="G960" s="25">
        <f>VLOOKUP(A960,'[2]L02'!$A$6:$C$1332,3,0)</f>
        <v>171</v>
      </c>
      <c r="H960" s="26" t="e">
        <f t="shared" si="360"/>
        <v>#DIV/0!</v>
      </c>
      <c r="I960" s="26">
        <f t="shared" si="361"/>
        <v>-33.4630350194552</v>
      </c>
      <c r="K960" s="4"/>
    </row>
    <row r="961" spans="1:11">
      <c r="A961" s="21">
        <v>2130508</v>
      </c>
      <c r="B961" s="21" t="s">
        <v>841</v>
      </c>
      <c r="C961" s="23">
        <f t="shared" si="354"/>
        <v>7</v>
      </c>
      <c r="D961" s="23" t="str">
        <f t="shared" si="358"/>
        <v>21305</v>
      </c>
      <c r="E961" s="25">
        <f>VLOOKUP(A961,'[1]L02'!$A$6:$D$1317,4,0)</f>
        <v>0</v>
      </c>
      <c r="F961" s="25">
        <f>ROUND(SUMIF([3]表三汇总表!$A$10:$A$611,A961,[3]表三汇总表!$D$10:$D$611),0)</f>
        <v>0</v>
      </c>
      <c r="G961" s="25">
        <f>VLOOKUP(A961,'[2]L02'!$A$6:$C$1332,3,0)</f>
        <v>0</v>
      </c>
      <c r="H961" s="26" t="e">
        <f t="shared" si="360"/>
        <v>#DIV/0!</v>
      </c>
      <c r="I961" s="26" t="e">
        <f t="shared" si="361"/>
        <v>#DIV/0!</v>
      </c>
      <c r="K961" s="4"/>
    </row>
    <row r="962" spans="1:11">
      <c r="A962" s="21">
        <v>2130550</v>
      </c>
      <c r="B962" s="21" t="s">
        <v>33</v>
      </c>
      <c r="C962" s="23">
        <f t="shared" si="354"/>
        <v>7</v>
      </c>
      <c r="D962" s="23" t="str">
        <f t="shared" si="358"/>
        <v>21305</v>
      </c>
      <c r="E962" s="25">
        <f>VLOOKUP(A962,'[1]L02'!$A$6:$D$1317,4,0)</f>
        <v>0</v>
      </c>
      <c r="F962" s="25">
        <f>ROUND(SUMIF([3]表三汇总表!$A$10:$A$611,A962,[3]表三汇总表!$D$10:$D$611),0)</f>
        <v>0</v>
      </c>
      <c r="G962" s="25">
        <f>VLOOKUP(A962,'[2]L02'!$A$6:$C$1332,3,0)</f>
        <v>0</v>
      </c>
      <c r="H962" s="26" t="e">
        <f t="shared" si="360"/>
        <v>#DIV/0!</v>
      </c>
      <c r="I962" s="26" t="e">
        <f t="shared" si="361"/>
        <v>#DIV/0!</v>
      </c>
      <c r="K962" s="4"/>
    </row>
    <row r="963" spans="1:11">
      <c r="A963" s="21">
        <v>2130599</v>
      </c>
      <c r="B963" s="21" t="s">
        <v>394</v>
      </c>
      <c r="C963" s="23">
        <f t="shared" si="354"/>
        <v>7</v>
      </c>
      <c r="D963" s="23" t="str">
        <f t="shared" si="358"/>
        <v>21305</v>
      </c>
      <c r="E963" s="25">
        <f>VLOOKUP(A963,'[1]L02'!$A$6:$D$1317,4,0)</f>
        <v>7626</v>
      </c>
      <c r="F963" s="25">
        <f>ROUND(SUMIF([3]表三汇总表!$A$10:$A$611,A963,[3]表三汇总表!$D$10:$D$611),0)</f>
        <v>0</v>
      </c>
      <c r="G963" s="25">
        <f>VLOOKUP(A963,'[2]L02'!$A$6:$C$1332,3,0)</f>
        <v>7560</v>
      </c>
      <c r="H963" s="26" t="e">
        <f t="shared" si="360"/>
        <v>#DIV/0!</v>
      </c>
      <c r="I963" s="26">
        <f t="shared" si="361"/>
        <v>-0.865460267505901</v>
      </c>
      <c r="K963" s="4"/>
    </row>
    <row r="964" spans="1:11">
      <c r="A964" s="21">
        <v>21307</v>
      </c>
      <c r="B964" s="22" t="s">
        <v>395</v>
      </c>
      <c r="C964" s="23">
        <f t="shared" si="354"/>
        <v>5</v>
      </c>
      <c r="D964" s="23" t="str">
        <f t="shared" si="358"/>
        <v/>
      </c>
      <c r="E964" s="34">
        <f t="shared" ref="E964:G964" si="362">SUM(E965:E970)</f>
        <v>1514</v>
      </c>
      <c r="F964" s="34">
        <f t="shared" si="362"/>
        <v>0</v>
      </c>
      <c r="G964" s="34">
        <f t="shared" si="362"/>
        <v>2279</v>
      </c>
      <c r="H964" s="20" t="e">
        <f t="shared" si="360"/>
        <v>#DIV/0!</v>
      </c>
      <c r="I964" s="20">
        <f t="shared" si="361"/>
        <v>50.5284015852048</v>
      </c>
      <c r="K964" s="4"/>
    </row>
    <row r="965" spans="1:11">
      <c r="A965" s="21">
        <v>2130701</v>
      </c>
      <c r="B965" s="21" t="s">
        <v>396</v>
      </c>
      <c r="C965" s="23">
        <f t="shared" si="354"/>
        <v>7</v>
      </c>
      <c r="D965" s="23" t="str">
        <f t="shared" si="358"/>
        <v>21307</v>
      </c>
      <c r="E965" s="25">
        <f>VLOOKUP(A965,'[1]L02'!$A$6:$D$1317,4,0)</f>
        <v>0</v>
      </c>
      <c r="F965" s="25">
        <f>ROUND(SUMIF([3]表三汇总表!$A$10:$A$611,A965,[3]表三汇总表!$D$10:$D$611),0)</f>
        <v>0</v>
      </c>
      <c r="G965" s="25">
        <f>VLOOKUP(A965,'[2]L02'!$A$6:$C$1332,3,0)</f>
        <v>4</v>
      </c>
      <c r="H965" s="26" t="e">
        <f t="shared" ref="H965:H971" si="363">G965/F965*100</f>
        <v>#DIV/0!</v>
      </c>
      <c r="I965" s="26" t="e">
        <f t="shared" ref="I965:I971" si="364">(G965-E965)/E965*100</f>
        <v>#DIV/0!</v>
      </c>
      <c r="K965" s="4"/>
    </row>
    <row r="966" spans="1:11">
      <c r="A966" s="21">
        <v>2130704</v>
      </c>
      <c r="B966" s="21" t="s">
        <v>842</v>
      </c>
      <c r="C966" s="23">
        <f t="shared" si="354"/>
        <v>7</v>
      </c>
      <c r="D966" s="23" t="str">
        <f t="shared" si="358"/>
        <v>21307</v>
      </c>
      <c r="E966" s="25">
        <f>VLOOKUP(A966,'[1]L02'!$A$6:$D$1317,4,0)</f>
        <v>0</v>
      </c>
      <c r="F966" s="25">
        <f>ROUND(SUMIF([3]表三汇总表!$A$10:$A$611,A966,[3]表三汇总表!$D$10:$D$611),0)</f>
        <v>0</v>
      </c>
      <c r="G966" s="25">
        <f>VLOOKUP(A966,'[2]L02'!$A$6:$C$1332,3,0)</f>
        <v>0</v>
      </c>
      <c r="H966" s="26" t="e">
        <f t="shared" si="363"/>
        <v>#DIV/0!</v>
      </c>
      <c r="I966" s="26" t="e">
        <f t="shared" si="364"/>
        <v>#DIV/0!</v>
      </c>
      <c r="K966" s="4"/>
    </row>
    <row r="967" spans="1:11">
      <c r="A967" s="21">
        <v>2130705</v>
      </c>
      <c r="B967" s="21" t="s">
        <v>397</v>
      </c>
      <c r="C967" s="23">
        <f t="shared" si="354"/>
        <v>7</v>
      </c>
      <c r="D967" s="23" t="str">
        <f t="shared" si="358"/>
        <v>21307</v>
      </c>
      <c r="E967" s="25">
        <f>VLOOKUP(A967,'[1]L02'!$A$6:$D$1317,4,0)</f>
        <v>1138</v>
      </c>
      <c r="F967" s="25">
        <f>ROUND(SUMIF([3]表三汇总表!$A$10:$A$611,A967,[3]表三汇总表!$D$10:$D$611),0)</f>
        <v>0</v>
      </c>
      <c r="G967" s="25">
        <f>VLOOKUP(A967,'[2]L02'!$A$6:$C$1332,3,0)</f>
        <v>1840</v>
      </c>
      <c r="H967" s="26" t="e">
        <f t="shared" si="363"/>
        <v>#DIV/0!</v>
      </c>
      <c r="I967" s="26">
        <f t="shared" si="364"/>
        <v>61.6871704745167</v>
      </c>
      <c r="K967" s="4"/>
    </row>
    <row r="968" spans="1:11">
      <c r="A968" s="21">
        <v>2130706</v>
      </c>
      <c r="B968" s="21" t="s">
        <v>398</v>
      </c>
      <c r="C968" s="23">
        <f t="shared" si="354"/>
        <v>7</v>
      </c>
      <c r="D968" s="23" t="str">
        <f t="shared" si="358"/>
        <v>21307</v>
      </c>
      <c r="E968" s="25">
        <f>VLOOKUP(A968,'[1]L02'!$A$6:$D$1317,4,0)</f>
        <v>35</v>
      </c>
      <c r="F968" s="25">
        <f>ROUND(SUMIF([3]表三汇总表!$A$10:$A$611,A968,[3]表三汇总表!$D$10:$D$611),0)</f>
        <v>0</v>
      </c>
      <c r="G968" s="25">
        <f>VLOOKUP(A968,'[2]L02'!$A$6:$C$1332,3,0)</f>
        <v>0</v>
      </c>
      <c r="H968" s="26" t="e">
        <f t="shared" si="363"/>
        <v>#DIV/0!</v>
      </c>
      <c r="I968" s="26">
        <f t="shared" si="364"/>
        <v>-100</v>
      </c>
      <c r="K968" s="4"/>
    </row>
    <row r="969" spans="1:11">
      <c r="A969" s="21">
        <v>2130707</v>
      </c>
      <c r="B969" s="21" t="s">
        <v>843</v>
      </c>
      <c r="C969" s="23">
        <f t="shared" si="354"/>
        <v>7</v>
      </c>
      <c r="D969" s="23" t="str">
        <f t="shared" si="358"/>
        <v>21307</v>
      </c>
      <c r="E969" s="25">
        <f>VLOOKUP(A969,'[1]L02'!$A$6:$D$1317,4,0)</f>
        <v>0</v>
      </c>
      <c r="F969" s="25">
        <f>ROUND(SUMIF([3]表三汇总表!$A$10:$A$611,A969,[3]表三汇总表!$D$10:$D$611),0)</f>
        <v>0</v>
      </c>
      <c r="G969" s="25">
        <f>VLOOKUP(A969,'[2]L02'!$A$6:$C$1332,3,0)</f>
        <v>0</v>
      </c>
      <c r="H969" s="26" t="e">
        <f t="shared" si="363"/>
        <v>#DIV/0!</v>
      </c>
      <c r="I969" s="26" t="e">
        <f t="shared" si="364"/>
        <v>#DIV/0!</v>
      </c>
      <c r="K969" s="4"/>
    </row>
    <row r="970" spans="1:11">
      <c r="A970" s="21">
        <v>2130799</v>
      </c>
      <c r="B970" s="21" t="s">
        <v>399</v>
      </c>
      <c r="C970" s="23">
        <f t="shared" si="354"/>
        <v>7</v>
      </c>
      <c r="D970" s="23" t="str">
        <f t="shared" si="358"/>
        <v>21307</v>
      </c>
      <c r="E970" s="25">
        <f>VLOOKUP(A970,'[1]L02'!$A$6:$D$1317,4,0)</f>
        <v>341</v>
      </c>
      <c r="F970" s="25">
        <f>ROUND(SUMIF([3]表三汇总表!$A$10:$A$611,A970,[3]表三汇总表!$D$10:$D$611),0)</f>
        <v>0</v>
      </c>
      <c r="G970" s="25">
        <f>VLOOKUP(A970,'[2]L02'!$A$6:$C$1332,3,0)</f>
        <v>435</v>
      </c>
      <c r="H970" s="26" t="e">
        <f t="shared" si="363"/>
        <v>#DIV/0!</v>
      </c>
      <c r="I970" s="26">
        <f t="shared" si="364"/>
        <v>27.5659824046921</v>
      </c>
      <c r="K970" s="4"/>
    </row>
    <row r="971" spans="1:11">
      <c r="A971" s="21">
        <v>21308</v>
      </c>
      <c r="B971" s="22" t="s">
        <v>400</v>
      </c>
      <c r="C971" s="23">
        <f t="shared" si="354"/>
        <v>5</v>
      </c>
      <c r="D971" s="23" t="str">
        <f t="shared" si="358"/>
        <v/>
      </c>
      <c r="E971" s="34">
        <f t="shared" ref="E971:G971" si="365">SUM(E972:E976)</f>
        <v>2579</v>
      </c>
      <c r="F971" s="34">
        <f t="shared" si="365"/>
        <v>140</v>
      </c>
      <c r="G971" s="34">
        <f t="shared" si="365"/>
        <v>2919</v>
      </c>
      <c r="H971" s="20">
        <f t="shared" si="363"/>
        <v>2085</v>
      </c>
      <c r="I971" s="20">
        <f t="shared" si="364"/>
        <v>13.183404420318</v>
      </c>
      <c r="K971" s="4"/>
    </row>
    <row r="972" spans="1:11">
      <c r="A972" s="21">
        <v>2130801</v>
      </c>
      <c r="B972" s="21" t="s">
        <v>844</v>
      </c>
      <c r="C972" s="23">
        <f t="shared" si="354"/>
        <v>7</v>
      </c>
      <c r="D972" s="23" t="str">
        <f t="shared" si="358"/>
        <v>21308</v>
      </c>
      <c r="E972" s="25">
        <f>VLOOKUP(A972,'[1]L02'!$A$6:$D$1317,4,0)</f>
        <v>0</v>
      </c>
      <c r="F972" s="25">
        <f>ROUND(SUMIF([3]表三汇总表!$A$10:$A$611,A972,[3]表三汇总表!$D$10:$D$611),0)</f>
        <v>0</v>
      </c>
      <c r="G972" s="25">
        <f>VLOOKUP(A972,'[2]L02'!$A$6:$C$1332,3,0)</f>
        <v>0</v>
      </c>
      <c r="H972" s="26" t="e">
        <f t="shared" ref="H972:H977" si="366">G972/F972*100</f>
        <v>#DIV/0!</v>
      </c>
      <c r="I972" s="26" t="e">
        <f t="shared" ref="I972:I977" si="367">(G972-E972)/E972*100</f>
        <v>#DIV/0!</v>
      </c>
      <c r="K972" s="4"/>
    </row>
    <row r="973" spans="1:11">
      <c r="A973" s="21">
        <v>2130803</v>
      </c>
      <c r="B973" s="21" t="s">
        <v>401</v>
      </c>
      <c r="C973" s="23">
        <f t="shared" si="354"/>
        <v>7</v>
      </c>
      <c r="D973" s="23" t="str">
        <f t="shared" si="358"/>
        <v>21308</v>
      </c>
      <c r="E973" s="25">
        <f>VLOOKUP(A973,'[1]L02'!$A$6:$D$1317,4,0)</f>
        <v>1469</v>
      </c>
      <c r="F973" s="25">
        <f>ROUND(SUMIF([3]表三汇总表!$A$10:$A$611,A973,[3]表三汇总表!$D$10:$D$611),0)</f>
        <v>0</v>
      </c>
      <c r="G973" s="25">
        <f>VLOOKUP(A973,'[2]L02'!$A$6:$C$1332,3,0)</f>
        <v>1917</v>
      </c>
      <c r="H973" s="26" t="e">
        <f t="shared" si="366"/>
        <v>#DIV/0!</v>
      </c>
      <c r="I973" s="26">
        <f t="shared" si="367"/>
        <v>30.496936691627</v>
      </c>
      <c r="K973" s="4"/>
    </row>
    <row r="974" spans="1:11">
      <c r="A974" s="21">
        <v>2130804</v>
      </c>
      <c r="B974" s="21" t="s">
        <v>402</v>
      </c>
      <c r="C974" s="23">
        <f t="shared" si="354"/>
        <v>7</v>
      </c>
      <c r="D974" s="23" t="str">
        <f t="shared" si="358"/>
        <v>21308</v>
      </c>
      <c r="E974" s="25">
        <f>VLOOKUP(A974,'[1]L02'!$A$6:$D$1317,4,0)</f>
        <v>1010</v>
      </c>
      <c r="F974" s="25">
        <f>ROUND(SUMIF([3]表三汇总表!$A$10:$A$611,A974,[3]表三汇总表!$D$10:$D$611),0)</f>
        <v>90</v>
      </c>
      <c r="G974" s="25">
        <f>VLOOKUP(A974,'[2]L02'!$A$6:$C$1332,3,0)</f>
        <v>952</v>
      </c>
      <c r="H974" s="26">
        <f t="shared" si="366"/>
        <v>1057.77777777778</v>
      </c>
      <c r="I974" s="26">
        <f t="shared" si="367"/>
        <v>-5.74257425742574</v>
      </c>
      <c r="K974" s="4"/>
    </row>
    <row r="975" spans="1:11">
      <c r="A975" s="21">
        <v>2130805</v>
      </c>
      <c r="B975" s="21" t="s">
        <v>403</v>
      </c>
      <c r="C975" s="23">
        <f t="shared" si="354"/>
        <v>7</v>
      </c>
      <c r="D975" s="23" t="str">
        <f t="shared" si="358"/>
        <v>21308</v>
      </c>
      <c r="E975" s="25">
        <f>VLOOKUP(A975,'[1]L02'!$A$6:$D$1317,4,0)</f>
        <v>100</v>
      </c>
      <c r="F975" s="25">
        <f>ROUND(SUMIF([3]表三汇总表!$A$10:$A$611,A975,[3]表三汇总表!$D$10:$D$611),0)</f>
        <v>50</v>
      </c>
      <c r="G975" s="25">
        <f>VLOOKUP(A975,'[2]L02'!$A$6:$C$1332,3,0)</f>
        <v>50</v>
      </c>
      <c r="H975" s="26">
        <f t="shared" si="366"/>
        <v>100</v>
      </c>
      <c r="I975" s="26">
        <f t="shared" si="367"/>
        <v>-50</v>
      </c>
      <c r="K975" s="4"/>
    </row>
    <row r="976" spans="1:11">
      <c r="A976" s="21">
        <v>2130899</v>
      </c>
      <c r="B976" s="21" t="s">
        <v>845</v>
      </c>
      <c r="C976" s="23">
        <f t="shared" si="354"/>
        <v>7</v>
      </c>
      <c r="D976" s="23" t="str">
        <f t="shared" si="358"/>
        <v>21308</v>
      </c>
      <c r="E976" s="25">
        <f>VLOOKUP(A976,'[1]L02'!$A$6:$D$1317,4,0)</f>
        <v>0</v>
      </c>
      <c r="F976" s="25">
        <f>ROUND(SUMIF([3]表三汇总表!$A$10:$A$611,A976,[3]表三汇总表!$D$10:$D$611),0)</f>
        <v>0</v>
      </c>
      <c r="G976" s="25">
        <f>VLOOKUP(A976,'[2]L02'!$A$6:$C$1332,3,0)</f>
        <v>0</v>
      </c>
      <c r="H976" s="26" t="e">
        <f t="shared" si="366"/>
        <v>#DIV/0!</v>
      </c>
      <c r="I976" s="26" t="e">
        <f t="shared" si="367"/>
        <v>#DIV/0!</v>
      </c>
      <c r="K976" s="4"/>
    </row>
    <row r="977" spans="1:11">
      <c r="A977" s="21">
        <v>21309</v>
      </c>
      <c r="B977" s="22" t="s">
        <v>404</v>
      </c>
      <c r="C977" s="23">
        <f t="shared" ref="C977:C1040" si="368">LEN(A977)</f>
        <v>5</v>
      </c>
      <c r="D977" s="23" t="str">
        <f t="shared" si="358"/>
        <v/>
      </c>
      <c r="E977" s="34">
        <f t="shared" ref="E977:G977" si="369">SUM(E978:E979)</f>
        <v>312</v>
      </c>
      <c r="F977" s="34">
        <f t="shared" si="369"/>
        <v>0</v>
      </c>
      <c r="G977" s="34">
        <f t="shared" si="369"/>
        <v>208</v>
      </c>
      <c r="H977" s="20" t="e">
        <f t="shared" si="366"/>
        <v>#DIV/0!</v>
      </c>
      <c r="I977" s="20">
        <f t="shared" si="367"/>
        <v>-33.3333333333333</v>
      </c>
      <c r="K977" s="4"/>
    </row>
    <row r="978" spans="1:11">
      <c r="A978" s="21">
        <v>2130901</v>
      </c>
      <c r="B978" s="21" t="s">
        <v>846</v>
      </c>
      <c r="C978" s="23">
        <f t="shared" si="368"/>
        <v>7</v>
      </c>
      <c r="D978" s="23" t="str">
        <f t="shared" si="358"/>
        <v>21309</v>
      </c>
      <c r="E978" s="25">
        <f>VLOOKUP(A978,'[1]L02'!$A$6:$D$1317,4,0)</f>
        <v>0</v>
      </c>
      <c r="F978" s="25">
        <f>ROUND(SUMIF([3]表三汇总表!$A$10:$A$611,A978,[3]表三汇总表!$D$10:$D$611),0)</f>
        <v>0</v>
      </c>
      <c r="G978" s="25">
        <f>VLOOKUP(A978,'[2]L02'!$A$6:$C$1332,3,0)</f>
        <v>0</v>
      </c>
      <c r="H978" s="26" t="e">
        <f t="shared" ref="H978:H984" si="370">G978/F978*100</f>
        <v>#DIV/0!</v>
      </c>
      <c r="I978" s="26" t="e">
        <f t="shared" ref="I978:I984" si="371">(G978-E978)/E978*100</f>
        <v>#DIV/0!</v>
      </c>
      <c r="K978" s="4"/>
    </row>
    <row r="979" spans="1:11">
      <c r="A979" s="21">
        <v>2130999</v>
      </c>
      <c r="B979" s="21" t="s">
        <v>405</v>
      </c>
      <c r="C979" s="23">
        <f t="shared" si="368"/>
        <v>7</v>
      </c>
      <c r="D979" s="23" t="str">
        <f t="shared" si="358"/>
        <v>21309</v>
      </c>
      <c r="E979" s="25">
        <f>VLOOKUP(A979,'[1]L02'!$A$6:$D$1317,4,0)</f>
        <v>312</v>
      </c>
      <c r="F979" s="25">
        <f>ROUND(SUMIF([3]表三汇总表!$A$10:$A$611,A979,[3]表三汇总表!$D$10:$D$611),0)</f>
        <v>0</v>
      </c>
      <c r="G979" s="25">
        <f>VLOOKUP(A979,'[2]L02'!$A$6:$C$1332,3,0)</f>
        <v>208</v>
      </c>
      <c r="H979" s="26" t="e">
        <f t="shared" si="370"/>
        <v>#DIV/0!</v>
      </c>
      <c r="I979" s="26">
        <f t="shared" si="371"/>
        <v>-33.3333333333333</v>
      </c>
      <c r="K979" s="4"/>
    </row>
    <row r="980" spans="1:11">
      <c r="A980" s="21">
        <v>21399</v>
      </c>
      <c r="B980" s="22" t="s">
        <v>406</v>
      </c>
      <c r="C980" s="23">
        <f t="shared" si="368"/>
        <v>5</v>
      </c>
      <c r="D980" s="23" t="str">
        <f t="shared" si="358"/>
        <v/>
      </c>
      <c r="E980" s="34">
        <f t="shared" ref="E980:G980" si="372">SUM(E981:E982)</f>
        <v>58</v>
      </c>
      <c r="F980" s="34">
        <f t="shared" si="372"/>
        <v>0</v>
      </c>
      <c r="G980" s="34">
        <f t="shared" si="372"/>
        <v>61</v>
      </c>
      <c r="H980" s="20" t="e">
        <f t="shared" si="370"/>
        <v>#DIV/0!</v>
      </c>
      <c r="I980" s="20">
        <f t="shared" si="371"/>
        <v>5.17241379310345</v>
      </c>
      <c r="K980" s="4"/>
    </row>
    <row r="981" spans="1:11">
      <c r="A981" s="21">
        <v>2139901</v>
      </c>
      <c r="B981" s="21" t="s">
        <v>847</v>
      </c>
      <c r="C981" s="23">
        <f t="shared" si="368"/>
        <v>7</v>
      </c>
      <c r="D981" s="23" t="str">
        <f t="shared" si="358"/>
        <v>21399</v>
      </c>
      <c r="E981" s="25">
        <f>VLOOKUP(A981,'[1]L02'!$A$6:$D$1317,4,0)</f>
        <v>0</v>
      </c>
      <c r="F981" s="25">
        <f>ROUND(SUMIF([3]表三汇总表!$A$10:$A$611,A981,[3]表三汇总表!$D$10:$D$611),0)</f>
        <v>0</v>
      </c>
      <c r="G981" s="25">
        <f>VLOOKUP(A981,'[2]L02'!$A$6:$C$1332,3,0)</f>
        <v>0</v>
      </c>
      <c r="H981" s="26" t="e">
        <f t="shared" si="370"/>
        <v>#DIV/0!</v>
      </c>
      <c r="I981" s="26" t="e">
        <f t="shared" si="371"/>
        <v>#DIV/0!</v>
      </c>
      <c r="K981" s="4"/>
    </row>
    <row r="982" spans="1:11">
      <c r="A982" s="21">
        <v>2139999</v>
      </c>
      <c r="B982" s="21" t="s">
        <v>407</v>
      </c>
      <c r="C982" s="23">
        <f t="shared" si="368"/>
        <v>7</v>
      </c>
      <c r="D982" s="23" t="str">
        <f t="shared" si="358"/>
        <v>21399</v>
      </c>
      <c r="E982" s="25">
        <f>VLOOKUP(A982,'[1]L02'!$A$6:$D$1317,4,0)</f>
        <v>58</v>
      </c>
      <c r="F982" s="25">
        <f>ROUND(SUMIF([3]表三汇总表!$A$10:$A$611,A982,[3]表三汇总表!$D$10:$D$611),0)</f>
        <v>0</v>
      </c>
      <c r="G982" s="25">
        <f>VLOOKUP(A982,'[2]L02'!$A$6:$C$1332,3,0)</f>
        <v>61</v>
      </c>
      <c r="H982" s="26" t="e">
        <f t="shared" si="370"/>
        <v>#DIV/0!</v>
      </c>
      <c r="I982" s="26">
        <f t="shared" si="371"/>
        <v>5.17241379310345</v>
      </c>
      <c r="K982" s="4"/>
    </row>
    <row r="983" spans="1:9">
      <c r="A983" s="21">
        <v>214</v>
      </c>
      <c r="B983" s="22" t="s">
        <v>408</v>
      </c>
      <c r="C983" s="23">
        <f t="shared" si="368"/>
        <v>3</v>
      </c>
      <c r="D983" s="23"/>
      <c r="E983" s="34">
        <f>E984+E1005+E1015+E1025+E1037+E1032</f>
        <v>5268</v>
      </c>
      <c r="F983" s="34">
        <f t="shared" ref="E983:G983" si="373">F984+F1005+F1015+F1025+F1037</f>
        <v>1065</v>
      </c>
      <c r="G983" s="34">
        <f t="shared" si="373"/>
        <v>5556</v>
      </c>
      <c r="H983" s="20">
        <f t="shared" si="370"/>
        <v>521.69014084507</v>
      </c>
      <c r="I983" s="20">
        <f t="shared" si="371"/>
        <v>5.46697038724374</v>
      </c>
    </row>
    <row r="984" spans="1:11">
      <c r="A984" s="21">
        <v>21401</v>
      </c>
      <c r="B984" s="22" t="s">
        <v>409</v>
      </c>
      <c r="C984" s="23">
        <f t="shared" si="368"/>
        <v>5</v>
      </c>
      <c r="D984" s="23" t="str">
        <f t="shared" ref="D984:D1015" si="374">IF(C984=5,"",MID(A984,1,5))</f>
        <v/>
      </c>
      <c r="E984" s="34">
        <f t="shared" ref="E984:G984" si="375">SUM(E985:E1004)</f>
        <v>4877</v>
      </c>
      <c r="F984" s="34">
        <f t="shared" si="375"/>
        <v>1065</v>
      </c>
      <c r="G984" s="34">
        <f t="shared" si="375"/>
        <v>5286</v>
      </c>
      <c r="H984" s="20">
        <f t="shared" si="370"/>
        <v>496.338028169014</v>
      </c>
      <c r="I984" s="20">
        <f t="shared" si="371"/>
        <v>8.38630305515686</v>
      </c>
      <c r="K984" s="4"/>
    </row>
    <row r="985" spans="1:11">
      <c r="A985" s="21">
        <v>2140101</v>
      </c>
      <c r="B985" s="21" t="s">
        <v>12</v>
      </c>
      <c r="C985" s="23">
        <f t="shared" si="368"/>
        <v>7</v>
      </c>
      <c r="D985" s="23" t="str">
        <f t="shared" si="374"/>
        <v>21401</v>
      </c>
      <c r="E985" s="25">
        <f>VLOOKUP(A985,'[1]L02'!$A$6:$D$1317,4,0)</f>
        <v>0</v>
      </c>
      <c r="F985" s="25">
        <f>ROUND(SUMIF([3]表三汇总表!$A$10:$A$611,A985,[3]表三汇总表!$D$10:$D$611),0)</f>
        <v>0</v>
      </c>
      <c r="G985" s="25">
        <f>VLOOKUP(A985,'[2]L02'!$A$6:$C$1332,3,0)</f>
        <v>730</v>
      </c>
      <c r="H985" s="26" t="e">
        <f t="shared" ref="H985:H1005" si="376">G985/F985*100</f>
        <v>#DIV/0!</v>
      </c>
      <c r="I985" s="26" t="e">
        <f t="shared" ref="I985:I1005" si="377">(G985-E985)/E985*100</f>
        <v>#DIV/0!</v>
      </c>
      <c r="K985" s="4"/>
    </row>
    <row r="986" spans="1:11">
      <c r="A986" s="21">
        <v>2140102</v>
      </c>
      <c r="B986" s="21" t="s">
        <v>13</v>
      </c>
      <c r="C986" s="23">
        <f t="shared" si="368"/>
        <v>7</v>
      </c>
      <c r="D986" s="23" t="str">
        <f t="shared" si="374"/>
        <v>21401</v>
      </c>
      <c r="E986" s="25">
        <f>VLOOKUP(A986,'[1]L02'!$A$6:$D$1317,4,0)</f>
        <v>1042</v>
      </c>
      <c r="F986" s="25">
        <f>ROUND(SUMIF([3]表三汇总表!$A$10:$A$611,A986,[3]表三汇总表!$D$10:$D$611),0)</f>
        <v>1065</v>
      </c>
      <c r="G986" s="25">
        <f>VLOOKUP(A986,'[2]L02'!$A$6:$C$1332,3,0)</f>
        <v>260</v>
      </c>
      <c r="H986" s="26">
        <f t="shared" si="376"/>
        <v>24.4131455399061</v>
      </c>
      <c r="I986" s="26">
        <f t="shared" si="377"/>
        <v>-75.0479846449136</v>
      </c>
      <c r="K986" s="4"/>
    </row>
    <row r="987" spans="1:11">
      <c r="A987" s="21">
        <v>2140103</v>
      </c>
      <c r="B987" s="21" t="s">
        <v>64</v>
      </c>
      <c r="C987" s="23">
        <f t="shared" si="368"/>
        <v>7</v>
      </c>
      <c r="D987" s="23" t="str">
        <f t="shared" si="374"/>
        <v>21401</v>
      </c>
      <c r="E987" s="25">
        <f>VLOOKUP(A987,'[1]L02'!$A$6:$D$1317,4,0)</f>
        <v>0</v>
      </c>
      <c r="F987" s="25">
        <f>ROUND(SUMIF([3]表三汇总表!$A$10:$A$611,A987,[3]表三汇总表!$D$10:$D$611),0)</f>
        <v>0</v>
      </c>
      <c r="G987" s="25">
        <f>VLOOKUP(A987,'[2]L02'!$A$6:$C$1332,3,0)</f>
        <v>0</v>
      </c>
      <c r="H987" s="26" t="e">
        <f t="shared" si="376"/>
        <v>#DIV/0!</v>
      </c>
      <c r="I987" s="26" t="e">
        <f t="shared" si="377"/>
        <v>#DIV/0!</v>
      </c>
      <c r="K987" s="4"/>
    </row>
    <row r="988" spans="1:11">
      <c r="A988" s="21">
        <v>2140104</v>
      </c>
      <c r="B988" s="21" t="s">
        <v>410</v>
      </c>
      <c r="C988" s="23">
        <f t="shared" si="368"/>
        <v>7</v>
      </c>
      <c r="D988" s="23" t="str">
        <f t="shared" si="374"/>
        <v>21401</v>
      </c>
      <c r="E988" s="25">
        <f>VLOOKUP(A988,'[1]L02'!$A$6:$D$1317,4,0)</f>
        <v>2893</v>
      </c>
      <c r="F988" s="25">
        <f>ROUND(SUMIF([3]表三汇总表!$A$10:$A$611,A988,[3]表三汇总表!$D$10:$D$611),0)</f>
        <v>0</v>
      </c>
      <c r="G988" s="25">
        <f>VLOOKUP(A988,'[2]L02'!$A$6:$C$1332,3,0)</f>
        <v>3406</v>
      </c>
      <c r="H988" s="26" t="e">
        <f t="shared" si="376"/>
        <v>#DIV/0!</v>
      </c>
      <c r="I988" s="26">
        <f t="shared" si="377"/>
        <v>17.732457656412</v>
      </c>
      <c r="K988" s="4"/>
    </row>
    <row r="989" spans="1:11">
      <c r="A989" s="21">
        <v>2140106</v>
      </c>
      <c r="B989" s="21" t="s">
        <v>411</v>
      </c>
      <c r="C989" s="23">
        <f t="shared" si="368"/>
        <v>7</v>
      </c>
      <c r="D989" s="23" t="str">
        <f t="shared" si="374"/>
        <v>21401</v>
      </c>
      <c r="E989" s="25">
        <f>VLOOKUP(A989,'[1]L02'!$A$6:$D$1317,4,0)</f>
        <v>707</v>
      </c>
      <c r="F989" s="25">
        <f>ROUND(SUMIF([3]表三汇总表!$A$10:$A$611,A989,[3]表三汇总表!$D$10:$D$611),0)</f>
        <v>0</v>
      </c>
      <c r="G989" s="25">
        <f>VLOOKUP(A989,'[2]L02'!$A$6:$C$1332,3,0)</f>
        <v>281</v>
      </c>
      <c r="H989" s="26" t="e">
        <f t="shared" si="376"/>
        <v>#DIV/0!</v>
      </c>
      <c r="I989" s="26">
        <f t="shared" si="377"/>
        <v>-60.2545968882603</v>
      </c>
      <c r="K989" s="4"/>
    </row>
    <row r="990" spans="1:11">
      <c r="A990" s="21">
        <v>2140109</v>
      </c>
      <c r="B990" s="21" t="s">
        <v>412</v>
      </c>
      <c r="C990" s="23">
        <f t="shared" si="368"/>
        <v>7</v>
      </c>
      <c r="D990" s="23" t="str">
        <f t="shared" si="374"/>
        <v>21401</v>
      </c>
      <c r="E990" s="25">
        <f>VLOOKUP(A990,'[1]L02'!$A$6:$D$1317,4,0)</f>
        <v>0</v>
      </c>
      <c r="F990" s="25">
        <f>ROUND(SUMIF([3]表三汇总表!$A$10:$A$611,A990,[3]表三汇总表!$D$10:$D$611),0)</f>
        <v>0</v>
      </c>
      <c r="G990" s="25">
        <f>VLOOKUP(A990,'[2]L02'!$A$6:$C$1332,3,0)</f>
        <v>167</v>
      </c>
      <c r="H990" s="26" t="e">
        <f t="shared" si="376"/>
        <v>#DIV/0!</v>
      </c>
      <c r="I990" s="26" t="e">
        <f t="shared" si="377"/>
        <v>#DIV/0!</v>
      </c>
      <c r="K990" s="4"/>
    </row>
    <row r="991" spans="1:11">
      <c r="A991" s="21">
        <v>2140110</v>
      </c>
      <c r="B991" s="21" t="s">
        <v>413</v>
      </c>
      <c r="C991" s="23">
        <f t="shared" si="368"/>
        <v>7</v>
      </c>
      <c r="D991" s="23" t="str">
        <f t="shared" si="374"/>
        <v>21401</v>
      </c>
      <c r="E991" s="25">
        <f>VLOOKUP(A991,'[1]L02'!$A$6:$D$1317,4,0)</f>
        <v>0</v>
      </c>
      <c r="F991" s="25">
        <f>ROUND(SUMIF([3]表三汇总表!$A$10:$A$611,A991,[3]表三汇总表!$D$10:$D$611),0)</f>
        <v>0</v>
      </c>
      <c r="G991" s="25">
        <f>VLOOKUP(A991,'[2]L02'!$A$6:$C$1332,3,0)</f>
        <v>101</v>
      </c>
      <c r="H991" s="26" t="e">
        <f t="shared" si="376"/>
        <v>#DIV/0!</v>
      </c>
      <c r="I991" s="26" t="e">
        <f t="shared" si="377"/>
        <v>#DIV/0!</v>
      </c>
      <c r="K991" s="4"/>
    </row>
    <row r="992" spans="1:11">
      <c r="A992" s="21">
        <v>2140112</v>
      </c>
      <c r="B992" s="21" t="s">
        <v>414</v>
      </c>
      <c r="C992" s="23">
        <f t="shared" si="368"/>
        <v>7</v>
      </c>
      <c r="D992" s="23" t="str">
        <f t="shared" si="374"/>
        <v>21401</v>
      </c>
      <c r="E992" s="25">
        <f>VLOOKUP(A992,'[1]L02'!$A$6:$D$1317,4,0)</f>
        <v>225</v>
      </c>
      <c r="F992" s="25">
        <f>ROUND(SUMIF([3]表三汇总表!$A$10:$A$611,A992,[3]表三汇总表!$D$10:$D$611),0)</f>
        <v>0</v>
      </c>
      <c r="G992" s="25">
        <f>VLOOKUP(A992,'[2]L02'!$A$6:$C$1332,3,0)</f>
        <v>0</v>
      </c>
      <c r="H992" s="26" t="e">
        <f t="shared" si="376"/>
        <v>#DIV/0!</v>
      </c>
      <c r="I992" s="26">
        <f t="shared" si="377"/>
        <v>-100</v>
      </c>
      <c r="K992" s="4"/>
    </row>
    <row r="993" spans="1:11">
      <c r="A993" s="21">
        <v>2140114</v>
      </c>
      <c r="B993" s="21" t="s">
        <v>415</v>
      </c>
      <c r="C993" s="23">
        <f t="shared" si="368"/>
        <v>7</v>
      </c>
      <c r="D993" s="23" t="str">
        <f t="shared" si="374"/>
        <v>21401</v>
      </c>
      <c r="E993" s="25">
        <f>VLOOKUP(A993,'[1]L02'!$A$6:$D$1317,4,0)</f>
        <v>9</v>
      </c>
      <c r="F993" s="25">
        <f>ROUND(SUMIF([3]表三汇总表!$A$10:$A$611,A993,[3]表三汇总表!$D$10:$D$611),0)</f>
        <v>0</v>
      </c>
      <c r="G993" s="25">
        <f>VLOOKUP(A993,'[2]L02'!$A$6:$C$1332,3,0)</f>
        <v>0</v>
      </c>
      <c r="H993" s="26" t="e">
        <f t="shared" si="376"/>
        <v>#DIV/0!</v>
      </c>
      <c r="I993" s="26">
        <f t="shared" si="377"/>
        <v>-100</v>
      </c>
      <c r="K993" s="4"/>
    </row>
    <row r="994" spans="1:11">
      <c r="A994" s="21">
        <v>2140122</v>
      </c>
      <c r="B994" s="21" t="s">
        <v>848</v>
      </c>
      <c r="C994" s="23">
        <f t="shared" si="368"/>
        <v>7</v>
      </c>
      <c r="D994" s="23" t="str">
        <f t="shared" si="374"/>
        <v>21401</v>
      </c>
      <c r="E994" s="25">
        <f>VLOOKUP(A994,'[1]L02'!$A$6:$D$1317,4,0)</f>
        <v>0</v>
      </c>
      <c r="F994" s="25">
        <f>ROUND(SUMIF([3]表三汇总表!$A$10:$A$611,A994,[3]表三汇总表!$D$10:$D$611),0)</f>
        <v>0</v>
      </c>
      <c r="G994" s="25">
        <f>VLOOKUP(A994,'[2]L02'!$A$6:$C$1332,3,0)</f>
        <v>0</v>
      </c>
      <c r="H994" s="26" t="e">
        <f t="shared" si="376"/>
        <v>#DIV/0!</v>
      </c>
      <c r="I994" s="26" t="e">
        <f t="shared" si="377"/>
        <v>#DIV/0!</v>
      </c>
      <c r="K994" s="4"/>
    </row>
    <row r="995" spans="1:11">
      <c r="A995" s="21">
        <v>2140123</v>
      </c>
      <c r="B995" s="21" t="s">
        <v>849</v>
      </c>
      <c r="C995" s="23">
        <f t="shared" si="368"/>
        <v>7</v>
      </c>
      <c r="D995" s="23" t="str">
        <f t="shared" si="374"/>
        <v>21401</v>
      </c>
      <c r="E995" s="25">
        <f>VLOOKUP(A995,'[1]L02'!$A$6:$D$1317,4,0)</f>
        <v>0</v>
      </c>
      <c r="F995" s="25">
        <f>ROUND(SUMIF([3]表三汇总表!$A$10:$A$611,A995,[3]表三汇总表!$D$10:$D$611),0)</f>
        <v>0</v>
      </c>
      <c r="G995" s="25">
        <f>VLOOKUP(A995,'[2]L02'!$A$6:$C$1332,3,0)</f>
        <v>0</v>
      </c>
      <c r="H995" s="26" t="e">
        <f t="shared" si="376"/>
        <v>#DIV/0!</v>
      </c>
      <c r="I995" s="26" t="e">
        <f t="shared" si="377"/>
        <v>#DIV/0!</v>
      </c>
      <c r="K995" s="4"/>
    </row>
    <row r="996" spans="1:11">
      <c r="A996" s="21">
        <v>2140127</v>
      </c>
      <c r="B996" s="21" t="s">
        <v>850</v>
      </c>
      <c r="C996" s="23">
        <f t="shared" si="368"/>
        <v>7</v>
      </c>
      <c r="D996" s="23" t="str">
        <f t="shared" si="374"/>
        <v>21401</v>
      </c>
      <c r="E996" s="25">
        <f>VLOOKUP(A996,'[1]L02'!$A$6:$D$1317,4,0)</f>
        <v>0</v>
      </c>
      <c r="F996" s="25">
        <f>ROUND(SUMIF([3]表三汇总表!$A$10:$A$611,A996,[3]表三汇总表!$D$10:$D$611),0)</f>
        <v>0</v>
      </c>
      <c r="G996" s="25">
        <f>VLOOKUP(A996,'[2]L02'!$A$6:$C$1332,3,0)</f>
        <v>0</v>
      </c>
      <c r="H996" s="26" t="e">
        <f t="shared" si="376"/>
        <v>#DIV/0!</v>
      </c>
      <c r="I996" s="26" t="e">
        <f t="shared" si="377"/>
        <v>#DIV/0!</v>
      </c>
      <c r="K996" s="4"/>
    </row>
    <row r="997" spans="1:11">
      <c r="A997" s="21">
        <v>2140128</v>
      </c>
      <c r="B997" s="21" t="s">
        <v>851</v>
      </c>
      <c r="C997" s="23">
        <f t="shared" si="368"/>
        <v>7</v>
      </c>
      <c r="D997" s="23" t="str">
        <f t="shared" si="374"/>
        <v>21401</v>
      </c>
      <c r="E997" s="25">
        <f>VLOOKUP(A997,'[1]L02'!$A$6:$D$1317,4,0)</f>
        <v>0</v>
      </c>
      <c r="F997" s="25">
        <f>ROUND(SUMIF([3]表三汇总表!$A$10:$A$611,A997,[3]表三汇总表!$D$10:$D$611),0)</f>
        <v>0</v>
      </c>
      <c r="G997" s="25">
        <f>VLOOKUP(A997,'[2]L02'!$A$6:$C$1332,3,0)</f>
        <v>0</v>
      </c>
      <c r="H997" s="26" t="e">
        <f t="shared" si="376"/>
        <v>#DIV/0!</v>
      </c>
      <c r="I997" s="26" t="e">
        <f t="shared" si="377"/>
        <v>#DIV/0!</v>
      </c>
      <c r="K997" s="4"/>
    </row>
    <row r="998" spans="1:11">
      <c r="A998" s="21">
        <v>2140129</v>
      </c>
      <c r="B998" s="21" t="s">
        <v>852</v>
      </c>
      <c r="C998" s="23">
        <f t="shared" si="368"/>
        <v>7</v>
      </c>
      <c r="D998" s="23" t="str">
        <f t="shared" si="374"/>
        <v>21401</v>
      </c>
      <c r="E998" s="25">
        <f>VLOOKUP(A998,'[1]L02'!$A$6:$D$1317,4,0)</f>
        <v>0</v>
      </c>
      <c r="F998" s="25">
        <f>ROUND(SUMIF([3]表三汇总表!$A$10:$A$611,A998,[3]表三汇总表!$D$10:$D$611),0)</f>
        <v>0</v>
      </c>
      <c r="G998" s="25">
        <f>VLOOKUP(A998,'[2]L02'!$A$6:$C$1332,3,0)</f>
        <v>0</v>
      </c>
      <c r="H998" s="26" t="e">
        <f t="shared" si="376"/>
        <v>#DIV/0!</v>
      </c>
      <c r="I998" s="26" t="e">
        <f t="shared" si="377"/>
        <v>#DIV/0!</v>
      </c>
      <c r="K998" s="4"/>
    </row>
    <row r="999" spans="1:11">
      <c r="A999" s="21">
        <v>2140130</v>
      </c>
      <c r="B999" s="21" t="s">
        <v>853</v>
      </c>
      <c r="C999" s="23">
        <f t="shared" si="368"/>
        <v>7</v>
      </c>
      <c r="D999" s="23" t="str">
        <f t="shared" si="374"/>
        <v>21401</v>
      </c>
      <c r="E999" s="25">
        <f>VLOOKUP(A999,'[1]L02'!$A$6:$D$1317,4,0)</f>
        <v>0</v>
      </c>
      <c r="F999" s="25">
        <f>ROUND(SUMIF([3]表三汇总表!$A$10:$A$611,A999,[3]表三汇总表!$D$10:$D$611),0)</f>
        <v>0</v>
      </c>
      <c r="G999" s="25">
        <f>VLOOKUP(A999,'[2]L02'!$A$6:$C$1332,3,0)</f>
        <v>0</v>
      </c>
      <c r="H999" s="26" t="e">
        <f t="shared" si="376"/>
        <v>#DIV/0!</v>
      </c>
      <c r="I999" s="26" t="e">
        <f t="shared" si="377"/>
        <v>#DIV/0!</v>
      </c>
      <c r="K999" s="4"/>
    </row>
    <row r="1000" spans="1:11">
      <c r="A1000" s="21">
        <v>2140131</v>
      </c>
      <c r="B1000" s="21" t="s">
        <v>854</v>
      </c>
      <c r="C1000" s="23">
        <f t="shared" si="368"/>
        <v>7</v>
      </c>
      <c r="D1000" s="23" t="str">
        <f t="shared" si="374"/>
        <v>21401</v>
      </c>
      <c r="E1000" s="25">
        <f>VLOOKUP(A1000,'[1]L02'!$A$6:$D$1317,4,0)</f>
        <v>0</v>
      </c>
      <c r="F1000" s="25">
        <f>ROUND(SUMIF([3]表三汇总表!$A$10:$A$611,A1000,[3]表三汇总表!$D$10:$D$611),0)</f>
        <v>0</v>
      </c>
      <c r="G1000" s="25">
        <f>VLOOKUP(A1000,'[2]L02'!$A$6:$C$1332,3,0)</f>
        <v>0</v>
      </c>
      <c r="H1000" s="26" t="e">
        <f t="shared" si="376"/>
        <v>#DIV/0!</v>
      </c>
      <c r="I1000" s="26" t="e">
        <f t="shared" si="377"/>
        <v>#DIV/0!</v>
      </c>
      <c r="K1000" s="4"/>
    </row>
    <row r="1001" spans="1:11">
      <c r="A1001" s="21">
        <v>2140133</v>
      </c>
      <c r="B1001" s="21" t="s">
        <v>855</v>
      </c>
      <c r="C1001" s="23">
        <f t="shared" si="368"/>
        <v>7</v>
      </c>
      <c r="D1001" s="23" t="str">
        <f t="shared" si="374"/>
        <v>21401</v>
      </c>
      <c r="E1001" s="25">
        <f>VLOOKUP(A1001,'[1]L02'!$A$6:$D$1317,4,0)</f>
        <v>0</v>
      </c>
      <c r="F1001" s="25">
        <f>ROUND(SUMIF([3]表三汇总表!$A$10:$A$611,A1001,[3]表三汇总表!$D$10:$D$611),0)</f>
        <v>0</v>
      </c>
      <c r="G1001" s="25">
        <f>VLOOKUP(A1001,'[2]L02'!$A$6:$C$1332,3,0)</f>
        <v>0</v>
      </c>
      <c r="H1001" s="26" t="e">
        <f t="shared" si="376"/>
        <v>#DIV/0!</v>
      </c>
      <c r="I1001" s="26" t="e">
        <f t="shared" si="377"/>
        <v>#DIV/0!</v>
      </c>
      <c r="K1001" s="4"/>
    </row>
    <row r="1002" spans="1:11">
      <c r="A1002" s="21">
        <v>2140136</v>
      </c>
      <c r="B1002" s="21" t="s">
        <v>856</v>
      </c>
      <c r="C1002" s="23">
        <f t="shared" si="368"/>
        <v>7</v>
      </c>
      <c r="D1002" s="23" t="str">
        <f t="shared" si="374"/>
        <v>21401</v>
      </c>
      <c r="E1002" s="25">
        <f>VLOOKUP(A1002,'[1]L02'!$A$6:$D$1317,4,0)</f>
        <v>0</v>
      </c>
      <c r="F1002" s="25">
        <f>ROUND(SUMIF([3]表三汇总表!$A$10:$A$611,A1002,[3]表三汇总表!$D$10:$D$611),0)</f>
        <v>0</v>
      </c>
      <c r="G1002" s="25">
        <f>VLOOKUP(A1002,'[2]L02'!$A$6:$C$1332,3,0)</f>
        <v>0</v>
      </c>
      <c r="H1002" s="26" t="e">
        <f t="shared" si="376"/>
        <v>#DIV/0!</v>
      </c>
      <c r="I1002" s="26" t="e">
        <f t="shared" si="377"/>
        <v>#DIV/0!</v>
      </c>
      <c r="K1002" s="4"/>
    </row>
    <row r="1003" spans="1:11">
      <c r="A1003" s="21">
        <v>2140138</v>
      </c>
      <c r="B1003" s="21" t="s">
        <v>857</v>
      </c>
      <c r="C1003" s="23">
        <f t="shared" si="368"/>
        <v>7</v>
      </c>
      <c r="D1003" s="23" t="str">
        <f t="shared" si="374"/>
        <v>21401</v>
      </c>
      <c r="E1003" s="25">
        <f>VLOOKUP(A1003,'[1]L02'!$A$6:$D$1317,4,0)</f>
        <v>0</v>
      </c>
      <c r="F1003" s="25">
        <f>ROUND(SUMIF([3]表三汇总表!$A$10:$A$611,A1003,[3]表三汇总表!$D$10:$D$611),0)</f>
        <v>0</v>
      </c>
      <c r="G1003" s="25">
        <f>VLOOKUP(A1003,'[2]L02'!$A$6:$C$1332,3,0)</f>
        <v>0</v>
      </c>
      <c r="H1003" s="26" t="e">
        <f t="shared" si="376"/>
        <v>#DIV/0!</v>
      </c>
      <c r="I1003" s="26" t="e">
        <f t="shared" si="377"/>
        <v>#DIV/0!</v>
      </c>
      <c r="K1003" s="4"/>
    </row>
    <row r="1004" spans="1:11">
      <c r="A1004" s="21">
        <v>2140199</v>
      </c>
      <c r="B1004" s="21" t="s">
        <v>416</v>
      </c>
      <c r="C1004" s="23">
        <f t="shared" si="368"/>
        <v>7</v>
      </c>
      <c r="D1004" s="23" t="str">
        <f t="shared" si="374"/>
        <v>21401</v>
      </c>
      <c r="E1004" s="25">
        <f>VLOOKUP(A1004,'[1]L02'!$A$6:$D$1317,4,0)</f>
        <v>1</v>
      </c>
      <c r="F1004" s="25">
        <f>ROUND(SUMIF([3]表三汇总表!$A$10:$A$611,A1004,[3]表三汇总表!$D$10:$D$611),0)</f>
        <v>0</v>
      </c>
      <c r="G1004" s="25">
        <f>VLOOKUP(A1004,'[2]L02'!$A$6:$C$1332,3,0)</f>
        <v>341</v>
      </c>
      <c r="H1004" s="26" t="e">
        <f t="shared" si="376"/>
        <v>#DIV/0!</v>
      </c>
      <c r="I1004" s="26">
        <f t="shared" si="377"/>
        <v>34000</v>
      </c>
      <c r="K1004" s="4"/>
    </row>
    <row r="1005" spans="1:11">
      <c r="A1005" s="21">
        <v>21402</v>
      </c>
      <c r="B1005" s="22" t="s">
        <v>858</v>
      </c>
      <c r="C1005" s="23">
        <f t="shared" si="368"/>
        <v>5</v>
      </c>
      <c r="D1005" s="23" t="str">
        <f t="shared" si="374"/>
        <v/>
      </c>
      <c r="E1005" s="34">
        <f t="shared" ref="E1005:G1005" si="378">SUM(E1006:E1014)</f>
        <v>0</v>
      </c>
      <c r="F1005" s="34">
        <f t="shared" si="378"/>
        <v>0</v>
      </c>
      <c r="G1005" s="34">
        <f t="shared" si="378"/>
        <v>0</v>
      </c>
      <c r="H1005" s="20" t="e">
        <f t="shared" si="376"/>
        <v>#DIV/0!</v>
      </c>
      <c r="I1005" s="20" t="e">
        <f t="shared" si="377"/>
        <v>#DIV/0!</v>
      </c>
      <c r="K1005" s="4"/>
    </row>
    <row r="1006" spans="1:11">
      <c r="A1006" s="21">
        <v>2140201</v>
      </c>
      <c r="B1006" s="21" t="s">
        <v>12</v>
      </c>
      <c r="C1006" s="23">
        <f t="shared" si="368"/>
        <v>7</v>
      </c>
      <c r="D1006" s="23" t="str">
        <f t="shared" si="374"/>
        <v>21402</v>
      </c>
      <c r="E1006" s="25">
        <f>VLOOKUP(A1006,'[1]L02'!$A$6:$D$1317,4,0)</f>
        <v>0</v>
      </c>
      <c r="F1006" s="25">
        <f>ROUND(SUMIF([3]表三汇总表!$A$10:$A$611,A1006,[3]表三汇总表!$D$10:$D$611),0)</f>
        <v>0</v>
      </c>
      <c r="G1006" s="25">
        <f>VLOOKUP(A1006,'[2]L02'!$A$6:$C$1332,3,0)</f>
        <v>0</v>
      </c>
      <c r="H1006" s="26" t="e">
        <f t="shared" ref="H1006:H1015" si="379">G1006/F1006*100</f>
        <v>#DIV/0!</v>
      </c>
      <c r="I1006" s="26" t="e">
        <f t="shared" ref="I1006:I1015" si="380">(G1006-E1006)/E1006*100</f>
        <v>#DIV/0!</v>
      </c>
      <c r="K1006" s="4"/>
    </row>
    <row r="1007" spans="1:11">
      <c r="A1007" s="21">
        <v>2140202</v>
      </c>
      <c r="B1007" s="21" t="s">
        <v>13</v>
      </c>
      <c r="C1007" s="23">
        <f t="shared" si="368"/>
        <v>7</v>
      </c>
      <c r="D1007" s="23" t="str">
        <f t="shared" si="374"/>
        <v>21402</v>
      </c>
      <c r="E1007" s="25">
        <f>VLOOKUP(A1007,'[1]L02'!$A$6:$D$1317,4,0)</f>
        <v>0</v>
      </c>
      <c r="F1007" s="25">
        <f>ROUND(SUMIF([3]表三汇总表!$A$10:$A$611,A1007,[3]表三汇总表!$D$10:$D$611),0)</f>
        <v>0</v>
      </c>
      <c r="G1007" s="25">
        <f>VLOOKUP(A1007,'[2]L02'!$A$6:$C$1332,3,0)</f>
        <v>0</v>
      </c>
      <c r="H1007" s="26" t="e">
        <f t="shared" si="379"/>
        <v>#DIV/0!</v>
      </c>
      <c r="I1007" s="26" t="e">
        <f t="shared" si="380"/>
        <v>#DIV/0!</v>
      </c>
      <c r="K1007" s="4"/>
    </row>
    <row r="1008" spans="1:11">
      <c r="A1008" s="21">
        <v>2140203</v>
      </c>
      <c r="B1008" s="21" t="s">
        <v>64</v>
      </c>
      <c r="C1008" s="23">
        <f t="shared" si="368"/>
        <v>7</v>
      </c>
      <c r="D1008" s="23" t="str">
        <f t="shared" si="374"/>
        <v>21402</v>
      </c>
      <c r="E1008" s="25">
        <f>VLOOKUP(A1008,'[1]L02'!$A$6:$D$1317,4,0)</f>
        <v>0</v>
      </c>
      <c r="F1008" s="25">
        <f>ROUND(SUMIF([3]表三汇总表!$A$10:$A$611,A1008,[3]表三汇总表!$D$10:$D$611),0)</f>
        <v>0</v>
      </c>
      <c r="G1008" s="25">
        <f>VLOOKUP(A1008,'[2]L02'!$A$6:$C$1332,3,0)</f>
        <v>0</v>
      </c>
      <c r="H1008" s="26" t="e">
        <f t="shared" si="379"/>
        <v>#DIV/0!</v>
      </c>
      <c r="I1008" s="26" t="e">
        <f t="shared" si="380"/>
        <v>#DIV/0!</v>
      </c>
      <c r="K1008" s="4"/>
    </row>
    <row r="1009" spans="1:11">
      <c r="A1009" s="21">
        <v>2140204</v>
      </c>
      <c r="B1009" s="21" t="s">
        <v>859</v>
      </c>
      <c r="C1009" s="23">
        <f t="shared" si="368"/>
        <v>7</v>
      </c>
      <c r="D1009" s="23" t="str">
        <f t="shared" si="374"/>
        <v>21402</v>
      </c>
      <c r="E1009" s="25">
        <f>VLOOKUP(A1009,'[1]L02'!$A$6:$D$1317,4,0)</f>
        <v>0</v>
      </c>
      <c r="F1009" s="25">
        <f>ROUND(SUMIF([3]表三汇总表!$A$10:$A$611,A1009,[3]表三汇总表!$D$10:$D$611),0)</f>
        <v>0</v>
      </c>
      <c r="G1009" s="25">
        <f>VLOOKUP(A1009,'[2]L02'!$A$6:$C$1332,3,0)</f>
        <v>0</v>
      </c>
      <c r="H1009" s="26" t="e">
        <f t="shared" si="379"/>
        <v>#DIV/0!</v>
      </c>
      <c r="I1009" s="26" t="e">
        <f t="shared" si="380"/>
        <v>#DIV/0!</v>
      </c>
      <c r="K1009" s="4"/>
    </row>
    <row r="1010" spans="1:11">
      <c r="A1010" s="21">
        <v>2140205</v>
      </c>
      <c r="B1010" s="21" t="s">
        <v>860</v>
      </c>
      <c r="C1010" s="23">
        <f t="shared" si="368"/>
        <v>7</v>
      </c>
      <c r="D1010" s="23" t="str">
        <f t="shared" si="374"/>
        <v>21402</v>
      </c>
      <c r="E1010" s="25">
        <f>VLOOKUP(A1010,'[1]L02'!$A$6:$D$1317,4,0)</f>
        <v>0</v>
      </c>
      <c r="F1010" s="25">
        <f>ROUND(SUMIF([3]表三汇总表!$A$10:$A$611,A1010,[3]表三汇总表!$D$10:$D$611),0)</f>
        <v>0</v>
      </c>
      <c r="G1010" s="25">
        <f>VLOOKUP(A1010,'[2]L02'!$A$6:$C$1332,3,0)</f>
        <v>0</v>
      </c>
      <c r="H1010" s="26" t="e">
        <f t="shared" si="379"/>
        <v>#DIV/0!</v>
      </c>
      <c r="I1010" s="26" t="e">
        <f t="shared" si="380"/>
        <v>#DIV/0!</v>
      </c>
      <c r="K1010" s="4"/>
    </row>
    <row r="1011" spans="1:11">
      <c r="A1011" s="21">
        <v>2140206</v>
      </c>
      <c r="B1011" s="21" t="s">
        <v>861</v>
      </c>
      <c r="C1011" s="23">
        <f t="shared" si="368"/>
        <v>7</v>
      </c>
      <c r="D1011" s="23" t="str">
        <f t="shared" si="374"/>
        <v>21402</v>
      </c>
      <c r="E1011" s="25">
        <f>VLOOKUP(A1011,'[1]L02'!$A$6:$D$1317,4,0)</f>
        <v>0</v>
      </c>
      <c r="F1011" s="25">
        <f>ROUND(SUMIF([3]表三汇总表!$A$10:$A$611,A1011,[3]表三汇总表!$D$10:$D$611),0)</f>
        <v>0</v>
      </c>
      <c r="G1011" s="25">
        <f>VLOOKUP(A1011,'[2]L02'!$A$6:$C$1332,3,0)</f>
        <v>0</v>
      </c>
      <c r="H1011" s="26" t="e">
        <f t="shared" si="379"/>
        <v>#DIV/0!</v>
      </c>
      <c r="I1011" s="26" t="e">
        <f t="shared" si="380"/>
        <v>#DIV/0!</v>
      </c>
      <c r="K1011" s="4"/>
    </row>
    <row r="1012" spans="1:11">
      <c r="A1012" s="21">
        <v>2140207</v>
      </c>
      <c r="B1012" s="21" t="s">
        <v>862</v>
      </c>
      <c r="C1012" s="23">
        <f t="shared" si="368"/>
        <v>7</v>
      </c>
      <c r="D1012" s="23" t="str">
        <f t="shared" si="374"/>
        <v>21402</v>
      </c>
      <c r="E1012" s="25">
        <f>VLOOKUP(A1012,'[1]L02'!$A$6:$D$1317,4,0)</f>
        <v>0</v>
      </c>
      <c r="F1012" s="25">
        <f>ROUND(SUMIF([3]表三汇总表!$A$10:$A$611,A1012,[3]表三汇总表!$D$10:$D$611),0)</f>
        <v>0</v>
      </c>
      <c r="G1012" s="25">
        <f>VLOOKUP(A1012,'[2]L02'!$A$6:$C$1332,3,0)</f>
        <v>0</v>
      </c>
      <c r="H1012" s="26" t="e">
        <f t="shared" si="379"/>
        <v>#DIV/0!</v>
      </c>
      <c r="I1012" s="26" t="e">
        <f t="shared" si="380"/>
        <v>#DIV/0!</v>
      </c>
      <c r="K1012" s="4"/>
    </row>
    <row r="1013" spans="1:11">
      <c r="A1013" s="21">
        <v>2140208</v>
      </c>
      <c r="B1013" s="21" t="s">
        <v>863</v>
      </c>
      <c r="C1013" s="23">
        <f t="shared" si="368"/>
        <v>7</v>
      </c>
      <c r="D1013" s="23" t="str">
        <f t="shared" si="374"/>
        <v>21402</v>
      </c>
      <c r="E1013" s="25">
        <f>VLOOKUP(A1013,'[1]L02'!$A$6:$D$1317,4,0)</f>
        <v>0</v>
      </c>
      <c r="F1013" s="25">
        <f>ROUND(SUMIF([3]表三汇总表!$A$10:$A$611,A1013,[3]表三汇总表!$D$10:$D$611),0)</f>
        <v>0</v>
      </c>
      <c r="G1013" s="25">
        <f>VLOOKUP(A1013,'[2]L02'!$A$6:$C$1332,3,0)</f>
        <v>0</v>
      </c>
      <c r="H1013" s="26" t="e">
        <f t="shared" si="379"/>
        <v>#DIV/0!</v>
      </c>
      <c r="I1013" s="26" t="e">
        <f t="shared" si="380"/>
        <v>#DIV/0!</v>
      </c>
      <c r="K1013" s="4"/>
    </row>
    <row r="1014" spans="1:11">
      <c r="A1014" s="21">
        <v>2140299</v>
      </c>
      <c r="B1014" s="21" t="s">
        <v>864</v>
      </c>
      <c r="C1014" s="23">
        <f t="shared" si="368"/>
        <v>7</v>
      </c>
      <c r="D1014" s="23" t="str">
        <f t="shared" si="374"/>
        <v>21402</v>
      </c>
      <c r="E1014" s="25">
        <f>VLOOKUP(A1014,'[1]L02'!$A$6:$D$1317,4,0)</f>
        <v>0</v>
      </c>
      <c r="F1014" s="25">
        <f>ROUND(SUMIF([3]表三汇总表!$A$10:$A$611,A1014,[3]表三汇总表!$D$10:$D$611),0)</f>
        <v>0</v>
      </c>
      <c r="G1014" s="25">
        <f>VLOOKUP(A1014,'[2]L02'!$A$6:$C$1332,3,0)</f>
        <v>0</v>
      </c>
      <c r="H1014" s="26" t="e">
        <f t="shared" si="379"/>
        <v>#DIV/0!</v>
      </c>
      <c r="I1014" s="26" t="e">
        <f t="shared" si="380"/>
        <v>#DIV/0!</v>
      </c>
      <c r="K1014" s="4"/>
    </row>
    <row r="1015" spans="1:11">
      <c r="A1015" s="21">
        <v>21403</v>
      </c>
      <c r="B1015" s="22" t="s">
        <v>865</v>
      </c>
      <c r="C1015" s="23">
        <f t="shared" si="368"/>
        <v>5</v>
      </c>
      <c r="D1015" s="23" t="str">
        <f t="shared" si="374"/>
        <v/>
      </c>
      <c r="E1015" s="34">
        <f t="shared" ref="E1015:G1015" si="381">SUM(E1016:E1024)</f>
        <v>0</v>
      </c>
      <c r="F1015" s="34">
        <f t="shared" si="381"/>
        <v>0</v>
      </c>
      <c r="G1015" s="34">
        <f t="shared" si="381"/>
        <v>0</v>
      </c>
      <c r="H1015" s="20" t="e">
        <f t="shared" si="379"/>
        <v>#DIV/0!</v>
      </c>
      <c r="I1015" s="20" t="e">
        <f t="shared" si="380"/>
        <v>#DIV/0!</v>
      </c>
      <c r="K1015" s="4"/>
    </row>
    <row r="1016" spans="1:11">
      <c r="A1016" s="21">
        <v>2140301</v>
      </c>
      <c r="B1016" s="21" t="s">
        <v>12</v>
      </c>
      <c r="C1016" s="23">
        <f t="shared" si="368"/>
        <v>7</v>
      </c>
      <c r="D1016" s="23" t="str">
        <f t="shared" ref="D1016:D1039" si="382">IF(C1016=5,"",MID(A1016,1,5))</f>
        <v>21403</v>
      </c>
      <c r="E1016" s="25">
        <f>VLOOKUP(A1016,'[1]L02'!$A$6:$D$1317,4,0)</f>
        <v>0</v>
      </c>
      <c r="F1016" s="25">
        <f>ROUND(SUMIF([3]表三汇总表!$A$10:$A$611,A1016,[3]表三汇总表!$D$10:$D$611),0)</f>
        <v>0</v>
      </c>
      <c r="G1016" s="25">
        <f>VLOOKUP(A1016,'[2]L02'!$A$6:$C$1332,3,0)</f>
        <v>0</v>
      </c>
      <c r="H1016" s="26" t="e">
        <f t="shared" ref="H1016:H1025" si="383">G1016/F1016*100</f>
        <v>#DIV/0!</v>
      </c>
      <c r="I1016" s="26" t="e">
        <f t="shared" ref="I1016:I1025" si="384">(G1016-E1016)/E1016*100</f>
        <v>#DIV/0!</v>
      </c>
      <c r="K1016" s="4"/>
    </row>
    <row r="1017" spans="1:11">
      <c r="A1017" s="21">
        <v>2140302</v>
      </c>
      <c r="B1017" s="21" t="s">
        <v>13</v>
      </c>
      <c r="C1017" s="23">
        <f t="shared" si="368"/>
        <v>7</v>
      </c>
      <c r="D1017" s="23" t="str">
        <f t="shared" si="382"/>
        <v>21403</v>
      </c>
      <c r="E1017" s="25">
        <f>VLOOKUP(A1017,'[1]L02'!$A$6:$D$1317,4,0)</f>
        <v>0</v>
      </c>
      <c r="F1017" s="25">
        <f>ROUND(SUMIF([3]表三汇总表!$A$10:$A$611,A1017,[3]表三汇总表!$D$10:$D$611),0)</f>
        <v>0</v>
      </c>
      <c r="G1017" s="25">
        <f>VLOOKUP(A1017,'[2]L02'!$A$6:$C$1332,3,0)</f>
        <v>0</v>
      </c>
      <c r="H1017" s="26" t="e">
        <f t="shared" si="383"/>
        <v>#DIV/0!</v>
      </c>
      <c r="I1017" s="26" t="e">
        <f t="shared" si="384"/>
        <v>#DIV/0!</v>
      </c>
      <c r="K1017" s="4"/>
    </row>
    <row r="1018" spans="1:11">
      <c r="A1018" s="21">
        <v>2140303</v>
      </c>
      <c r="B1018" s="21" t="s">
        <v>64</v>
      </c>
      <c r="C1018" s="23">
        <f t="shared" si="368"/>
        <v>7</v>
      </c>
      <c r="D1018" s="23" t="str">
        <f t="shared" si="382"/>
        <v>21403</v>
      </c>
      <c r="E1018" s="25">
        <f>VLOOKUP(A1018,'[1]L02'!$A$6:$D$1317,4,0)</f>
        <v>0</v>
      </c>
      <c r="F1018" s="25">
        <f>ROUND(SUMIF([3]表三汇总表!$A$10:$A$611,A1018,[3]表三汇总表!$D$10:$D$611),0)</f>
        <v>0</v>
      </c>
      <c r="G1018" s="25">
        <f>VLOOKUP(A1018,'[2]L02'!$A$6:$C$1332,3,0)</f>
        <v>0</v>
      </c>
      <c r="H1018" s="26" t="e">
        <f t="shared" si="383"/>
        <v>#DIV/0!</v>
      </c>
      <c r="I1018" s="26" t="e">
        <f t="shared" si="384"/>
        <v>#DIV/0!</v>
      </c>
      <c r="K1018" s="4"/>
    </row>
    <row r="1019" spans="1:11">
      <c r="A1019" s="21">
        <v>2140304</v>
      </c>
      <c r="B1019" s="21" t="s">
        <v>866</v>
      </c>
      <c r="C1019" s="23">
        <f t="shared" si="368"/>
        <v>7</v>
      </c>
      <c r="D1019" s="23" t="str">
        <f t="shared" si="382"/>
        <v>21403</v>
      </c>
      <c r="E1019" s="25">
        <f>VLOOKUP(A1019,'[1]L02'!$A$6:$D$1317,4,0)</f>
        <v>0</v>
      </c>
      <c r="F1019" s="25">
        <f>ROUND(SUMIF([3]表三汇总表!$A$10:$A$611,A1019,[3]表三汇总表!$D$10:$D$611),0)</f>
        <v>0</v>
      </c>
      <c r="G1019" s="25">
        <f>VLOOKUP(A1019,'[2]L02'!$A$6:$C$1332,3,0)</f>
        <v>0</v>
      </c>
      <c r="H1019" s="26" t="e">
        <f t="shared" si="383"/>
        <v>#DIV/0!</v>
      </c>
      <c r="I1019" s="26" t="e">
        <f t="shared" si="384"/>
        <v>#DIV/0!</v>
      </c>
      <c r="K1019" s="4"/>
    </row>
    <row r="1020" spans="1:11">
      <c r="A1020" s="21">
        <v>2140305</v>
      </c>
      <c r="B1020" s="21" t="s">
        <v>867</v>
      </c>
      <c r="C1020" s="23">
        <f t="shared" si="368"/>
        <v>7</v>
      </c>
      <c r="D1020" s="23" t="str">
        <f t="shared" si="382"/>
        <v>21403</v>
      </c>
      <c r="E1020" s="25">
        <f>VLOOKUP(A1020,'[1]L02'!$A$6:$D$1317,4,0)</f>
        <v>0</v>
      </c>
      <c r="F1020" s="25">
        <f>ROUND(SUMIF([3]表三汇总表!$A$10:$A$611,A1020,[3]表三汇总表!$D$10:$D$611),0)</f>
        <v>0</v>
      </c>
      <c r="G1020" s="25">
        <f>VLOOKUP(A1020,'[2]L02'!$A$6:$C$1332,3,0)</f>
        <v>0</v>
      </c>
      <c r="H1020" s="26" t="e">
        <f t="shared" si="383"/>
        <v>#DIV/0!</v>
      </c>
      <c r="I1020" s="26" t="e">
        <f t="shared" si="384"/>
        <v>#DIV/0!</v>
      </c>
      <c r="K1020" s="4"/>
    </row>
    <row r="1021" spans="1:11">
      <c r="A1021" s="21">
        <v>2140306</v>
      </c>
      <c r="B1021" s="21" t="s">
        <v>868</v>
      </c>
      <c r="C1021" s="23">
        <f t="shared" si="368"/>
        <v>7</v>
      </c>
      <c r="D1021" s="23" t="str">
        <f t="shared" si="382"/>
        <v>21403</v>
      </c>
      <c r="E1021" s="25">
        <f>VLOOKUP(A1021,'[1]L02'!$A$6:$D$1317,4,0)</f>
        <v>0</v>
      </c>
      <c r="F1021" s="25">
        <f>ROUND(SUMIF([3]表三汇总表!$A$10:$A$611,A1021,[3]表三汇总表!$D$10:$D$611),0)</f>
        <v>0</v>
      </c>
      <c r="G1021" s="25">
        <f>VLOOKUP(A1021,'[2]L02'!$A$6:$C$1332,3,0)</f>
        <v>0</v>
      </c>
      <c r="H1021" s="26" t="e">
        <f t="shared" si="383"/>
        <v>#DIV/0!</v>
      </c>
      <c r="I1021" s="26" t="e">
        <f t="shared" si="384"/>
        <v>#DIV/0!</v>
      </c>
      <c r="K1021" s="4"/>
    </row>
    <row r="1022" spans="1:11">
      <c r="A1022" s="21">
        <v>2140307</v>
      </c>
      <c r="B1022" s="21" t="s">
        <v>869</v>
      </c>
      <c r="C1022" s="23">
        <f t="shared" si="368"/>
        <v>7</v>
      </c>
      <c r="D1022" s="23" t="str">
        <f t="shared" si="382"/>
        <v>21403</v>
      </c>
      <c r="E1022" s="25">
        <f>VLOOKUP(A1022,'[1]L02'!$A$6:$D$1317,4,0)</f>
        <v>0</v>
      </c>
      <c r="F1022" s="25">
        <f>ROUND(SUMIF([3]表三汇总表!$A$10:$A$611,A1022,[3]表三汇总表!$D$10:$D$611),0)</f>
        <v>0</v>
      </c>
      <c r="G1022" s="25">
        <f>VLOOKUP(A1022,'[2]L02'!$A$6:$C$1332,3,0)</f>
        <v>0</v>
      </c>
      <c r="H1022" s="26" t="e">
        <f t="shared" si="383"/>
        <v>#DIV/0!</v>
      </c>
      <c r="I1022" s="26" t="e">
        <f t="shared" si="384"/>
        <v>#DIV/0!</v>
      </c>
      <c r="K1022" s="4"/>
    </row>
    <row r="1023" spans="1:11">
      <c r="A1023" s="21">
        <v>2140308</v>
      </c>
      <c r="B1023" s="21" t="s">
        <v>870</v>
      </c>
      <c r="C1023" s="23">
        <f t="shared" si="368"/>
        <v>7</v>
      </c>
      <c r="D1023" s="23" t="str">
        <f t="shared" si="382"/>
        <v>21403</v>
      </c>
      <c r="E1023" s="25">
        <f>VLOOKUP(A1023,'[1]L02'!$A$6:$D$1317,4,0)</f>
        <v>0</v>
      </c>
      <c r="F1023" s="25">
        <f>ROUND(SUMIF([3]表三汇总表!$A$10:$A$611,A1023,[3]表三汇总表!$D$10:$D$611),0)</f>
        <v>0</v>
      </c>
      <c r="G1023" s="25">
        <f>VLOOKUP(A1023,'[2]L02'!$A$6:$C$1332,3,0)</f>
        <v>0</v>
      </c>
      <c r="H1023" s="26" t="e">
        <f t="shared" si="383"/>
        <v>#DIV/0!</v>
      </c>
      <c r="I1023" s="26" t="e">
        <f t="shared" si="384"/>
        <v>#DIV/0!</v>
      </c>
      <c r="K1023" s="4"/>
    </row>
    <row r="1024" spans="1:11">
      <c r="A1024" s="21">
        <v>2140399</v>
      </c>
      <c r="B1024" s="21" t="s">
        <v>871</v>
      </c>
      <c r="C1024" s="23">
        <f t="shared" si="368"/>
        <v>7</v>
      </c>
      <c r="D1024" s="23" t="str">
        <f t="shared" si="382"/>
        <v>21403</v>
      </c>
      <c r="E1024" s="25">
        <f>VLOOKUP(A1024,'[1]L02'!$A$6:$D$1317,4,0)</f>
        <v>0</v>
      </c>
      <c r="F1024" s="25">
        <f>ROUND(SUMIF([3]表三汇总表!$A$10:$A$611,A1024,[3]表三汇总表!$D$10:$D$611),0)</f>
        <v>0</v>
      </c>
      <c r="G1024" s="25">
        <f>VLOOKUP(A1024,'[2]L02'!$A$6:$C$1332,3,0)</f>
        <v>0</v>
      </c>
      <c r="H1024" s="26" t="e">
        <f t="shared" si="383"/>
        <v>#DIV/0!</v>
      </c>
      <c r="I1024" s="26" t="e">
        <f t="shared" si="384"/>
        <v>#DIV/0!</v>
      </c>
      <c r="K1024" s="4"/>
    </row>
    <row r="1025" spans="1:11">
      <c r="A1025" s="21">
        <v>21405</v>
      </c>
      <c r="B1025" s="22" t="s">
        <v>872</v>
      </c>
      <c r="C1025" s="23">
        <f t="shared" si="368"/>
        <v>5</v>
      </c>
      <c r="D1025" s="23" t="str">
        <f t="shared" si="382"/>
        <v/>
      </c>
      <c r="E1025" s="34">
        <f t="shared" ref="E1025:G1025" si="385">SUM(E1026:E1031)</f>
        <v>0</v>
      </c>
      <c r="F1025" s="34">
        <f t="shared" si="385"/>
        <v>0</v>
      </c>
      <c r="G1025" s="34">
        <f t="shared" si="385"/>
        <v>0</v>
      </c>
      <c r="H1025" s="20" t="e">
        <f t="shared" si="383"/>
        <v>#DIV/0!</v>
      </c>
      <c r="I1025" s="20" t="e">
        <f t="shared" si="384"/>
        <v>#DIV/0!</v>
      </c>
      <c r="K1025" s="4"/>
    </row>
    <row r="1026" spans="1:11">
      <c r="A1026" s="21">
        <v>2140501</v>
      </c>
      <c r="B1026" s="21" t="s">
        <v>12</v>
      </c>
      <c r="C1026" s="23">
        <f t="shared" si="368"/>
        <v>7</v>
      </c>
      <c r="D1026" s="23" t="str">
        <f t="shared" si="382"/>
        <v>21405</v>
      </c>
      <c r="E1026" s="25">
        <f>VLOOKUP(A1026,'[1]L02'!$A$6:$D$1317,4,0)</f>
        <v>0</v>
      </c>
      <c r="F1026" s="25">
        <f>ROUND(SUMIF([3]表三汇总表!$A$10:$A$611,A1026,[3]表三汇总表!$D$10:$D$611),0)</f>
        <v>0</v>
      </c>
      <c r="G1026" s="25">
        <f>VLOOKUP(A1026,'[2]L02'!$A$6:$C$1332,3,0)</f>
        <v>0</v>
      </c>
      <c r="H1026" s="26" t="e">
        <f t="shared" ref="H1026:H1032" si="386">G1026/F1026*100</f>
        <v>#DIV/0!</v>
      </c>
      <c r="I1026" s="26" t="e">
        <f t="shared" ref="I1026:I1032" si="387">(G1026-E1026)/E1026*100</f>
        <v>#DIV/0!</v>
      </c>
      <c r="K1026" s="4"/>
    </row>
    <row r="1027" spans="1:11">
      <c r="A1027" s="21">
        <v>2140502</v>
      </c>
      <c r="B1027" s="21" t="s">
        <v>13</v>
      </c>
      <c r="C1027" s="23">
        <f t="shared" si="368"/>
        <v>7</v>
      </c>
      <c r="D1027" s="23" t="str">
        <f t="shared" si="382"/>
        <v>21405</v>
      </c>
      <c r="E1027" s="25">
        <f>VLOOKUP(A1027,'[1]L02'!$A$6:$D$1317,4,0)</f>
        <v>0</v>
      </c>
      <c r="F1027" s="25">
        <f>ROUND(SUMIF([3]表三汇总表!$A$10:$A$611,A1027,[3]表三汇总表!$D$10:$D$611),0)</f>
        <v>0</v>
      </c>
      <c r="G1027" s="25">
        <f>VLOOKUP(A1027,'[2]L02'!$A$6:$C$1332,3,0)</f>
        <v>0</v>
      </c>
      <c r="H1027" s="26" t="e">
        <f t="shared" si="386"/>
        <v>#DIV/0!</v>
      </c>
      <c r="I1027" s="26" t="e">
        <f t="shared" si="387"/>
        <v>#DIV/0!</v>
      </c>
      <c r="K1027" s="4"/>
    </row>
    <row r="1028" spans="1:11">
      <c r="A1028" s="21">
        <v>2140503</v>
      </c>
      <c r="B1028" s="21" t="s">
        <v>64</v>
      </c>
      <c r="C1028" s="23">
        <f t="shared" si="368"/>
        <v>7</v>
      </c>
      <c r="D1028" s="23" t="str">
        <f t="shared" si="382"/>
        <v>21405</v>
      </c>
      <c r="E1028" s="25">
        <f>VLOOKUP(A1028,'[1]L02'!$A$6:$D$1317,4,0)</f>
        <v>0</v>
      </c>
      <c r="F1028" s="25">
        <f>ROUND(SUMIF([3]表三汇总表!$A$10:$A$611,A1028,[3]表三汇总表!$D$10:$D$611),0)</f>
        <v>0</v>
      </c>
      <c r="G1028" s="25">
        <f>VLOOKUP(A1028,'[2]L02'!$A$6:$C$1332,3,0)</f>
        <v>0</v>
      </c>
      <c r="H1028" s="26" t="e">
        <f t="shared" si="386"/>
        <v>#DIV/0!</v>
      </c>
      <c r="I1028" s="26" t="e">
        <f t="shared" si="387"/>
        <v>#DIV/0!</v>
      </c>
      <c r="K1028" s="4"/>
    </row>
    <row r="1029" spans="1:11">
      <c r="A1029" s="21">
        <v>2140504</v>
      </c>
      <c r="B1029" s="21" t="s">
        <v>863</v>
      </c>
      <c r="C1029" s="23">
        <f t="shared" si="368"/>
        <v>7</v>
      </c>
      <c r="D1029" s="23" t="str">
        <f t="shared" si="382"/>
        <v>21405</v>
      </c>
      <c r="E1029" s="25">
        <f>VLOOKUP(A1029,'[1]L02'!$A$6:$D$1317,4,0)</f>
        <v>0</v>
      </c>
      <c r="F1029" s="25">
        <f>ROUND(SUMIF([3]表三汇总表!$A$10:$A$611,A1029,[3]表三汇总表!$D$10:$D$611),0)</f>
        <v>0</v>
      </c>
      <c r="G1029" s="25">
        <f>VLOOKUP(A1029,'[2]L02'!$A$6:$C$1332,3,0)</f>
        <v>0</v>
      </c>
      <c r="H1029" s="26" t="e">
        <f t="shared" si="386"/>
        <v>#DIV/0!</v>
      </c>
      <c r="I1029" s="26" t="e">
        <f t="shared" si="387"/>
        <v>#DIV/0!</v>
      </c>
      <c r="K1029" s="4"/>
    </row>
    <row r="1030" spans="1:11">
      <c r="A1030" s="21">
        <v>2140505</v>
      </c>
      <c r="B1030" s="21" t="s">
        <v>873</v>
      </c>
      <c r="C1030" s="23">
        <f t="shared" si="368"/>
        <v>7</v>
      </c>
      <c r="D1030" s="23" t="str">
        <f t="shared" si="382"/>
        <v>21405</v>
      </c>
      <c r="E1030" s="25">
        <f>VLOOKUP(A1030,'[1]L02'!$A$6:$D$1317,4,0)</f>
        <v>0</v>
      </c>
      <c r="F1030" s="25">
        <f>ROUND(SUMIF([3]表三汇总表!$A$10:$A$611,A1030,[3]表三汇总表!$D$10:$D$611),0)</f>
        <v>0</v>
      </c>
      <c r="G1030" s="25">
        <f>VLOOKUP(A1030,'[2]L02'!$A$6:$C$1332,3,0)</f>
        <v>0</v>
      </c>
      <c r="H1030" s="26" t="e">
        <f t="shared" si="386"/>
        <v>#DIV/0!</v>
      </c>
      <c r="I1030" s="26" t="e">
        <f t="shared" si="387"/>
        <v>#DIV/0!</v>
      </c>
      <c r="K1030" s="4"/>
    </row>
    <row r="1031" spans="1:11">
      <c r="A1031" s="21">
        <v>2140599</v>
      </c>
      <c r="B1031" s="21" t="s">
        <v>874</v>
      </c>
      <c r="C1031" s="23">
        <f t="shared" si="368"/>
        <v>7</v>
      </c>
      <c r="D1031" s="23" t="str">
        <f t="shared" si="382"/>
        <v>21405</v>
      </c>
      <c r="E1031" s="25">
        <f>VLOOKUP(A1031,'[1]L02'!$A$6:$D$1317,4,0)</f>
        <v>0</v>
      </c>
      <c r="F1031" s="25">
        <f>ROUND(SUMIF([3]表三汇总表!$A$10:$A$611,A1031,[3]表三汇总表!$D$10:$D$611),0)</f>
        <v>0</v>
      </c>
      <c r="G1031" s="25">
        <f>VLOOKUP(A1031,'[2]L02'!$A$6:$C$1332,3,0)</f>
        <v>0</v>
      </c>
      <c r="H1031" s="26" t="e">
        <f t="shared" si="386"/>
        <v>#DIV/0!</v>
      </c>
      <c r="I1031" s="26" t="e">
        <f t="shared" si="387"/>
        <v>#DIV/0!</v>
      </c>
      <c r="K1031" s="4"/>
    </row>
    <row r="1032" spans="1:11">
      <c r="A1032" s="21">
        <v>21406</v>
      </c>
      <c r="B1032" s="35" t="s">
        <v>417</v>
      </c>
      <c r="C1032" s="23">
        <f t="shared" si="368"/>
        <v>5</v>
      </c>
      <c r="D1032" s="23" t="str">
        <f t="shared" si="382"/>
        <v/>
      </c>
      <c r="E1032" s="36">
        <f>SUM(E1033:E1036)</f>
        <v>94</v>
      </c>
      <c r="F1032" s="34"/>
      <c r="G1032" s="25"/>
      <c r="H1032" s="26"/>
      <c r="I1032" s="26"/>
      <c r="K1032" s="4"/>
    </row>
    <row r="1033" spans="1:11">
      <c r="A1033" s="21">
        <v>2140601</v>
      </c>
      <c r="B1033" s="27" t="s">
        <v>875</v>
      </c>
      <c r="C1033" s="23">
        <f t="shared" si="368"/>
        <v>7</v>
      </c>
      <c r="D1033" s="23" t="str">
        <f t="shared" si="382"/>
        <v>21406</v>
      </c>
      <c r="E1033" s="25">
        <f>VLOOKUP(A1033,'[1]L02'!$A$6:$D$1317,4,0)</f>
        <v>0</v>
      </c>
      <c r="F1033" s="25">
        <f>ROUND(SUMIF([3]表三汇总表!$A$10:$A$611,A1033,[3]表三汇总表!$D$10:$D$611),0)</f>
        <v>0</v>
      </c>
      <c r="G1033" s="25"/>
      <c r="H1033" s="26"/>
      <c r="I1033" s="26"/>
      <c r="K1033" s="4"/>
    </row>
    <row r="1034" spans="1:11">
      <c r="A1034" s="21">
        <v>2140602</v>
      </c>
      <c r="B1034" s="27" t="s">
        <v>418</v>
      </c>
      <c r="C1034" s="23">
        <f t="shared" si="368"/>
        <v>7</v>
      </c>
      <c r="D1034" s="23" t="str">
        <f t="shared" si="382"/>
        <v>21406</v>
      </c>
      <c r="E1034" s="25">
        <f>VLOOKUP(A1034,'[1]L02'!$A$6:$D$1317,4,0)</f>
        <v>94</v>
      </c>
      <c r="F1034" s="25">
        <f>ROUND(SUMIF([3]表三汇总表!$A$10:$A$611,A1034,[3]表三汇总表!$D$10:$D$611),0)</f>
        <v>0</v>
      </c>
      <c r="G1034" s="25"/>
      <c r="H1034" s="26"/>
      <c r="I1034" s="26"/>
      <c r="K1034" s="4"/>
    </row>
    <row r="1035" spans="1:11">
      <c r="A1035" s="21">
        <v>2140603</v>
      </c>
      <c r="B1035" s="27" t="s">
        <v>876</v>
      </c>
      <c r="C1035" s="23">
        <f t="shared" si="368"/>
        <v>7</v>
      </c>
      <c r="D1035" s="23" t="str">
        <f t="shared" si="382"/>
        <v>21406</v>
      </c>
      <c r="E1035" s="25">
        <f>VLOOKUP(A1035,'[1]L02'!$A$6:$D$1317,4,0)</f>
        <v>0</v>
      </c>
      <c r="F1035" s="25">
        <f>ROUND(SUMIF([3]表三汇总表!$A$10:$A$611,A1035,[3]表三汇总表!$D$10:$D$611),0)</f>
        <v>0</v>
      </c>
      <c r="G1035" s="25"/>
      <c r="H1035" s="26"/>
      <c r="I1035" s="26"/>
      <c r="K1035" s="4"/>
    </row>
    <row r="1036" spans="1:11">
      <c r="A1036" s="21">
        <v>2140699</v>
      </c>
      <c r="B1036" s="27" t="s">
        <v>877</v>
      </c>
      <c r="C1036" s="23">
        <f t="shared" si="368"/>
        <v>7</v>
      </c>
      <c r="D1036" s="23" t="str">
        <f t="shared" si="382"/>
        <v>21406</v>
      </c>
      <c r="E1036" s="25">
        <f>VLOOKUP(A1036,'[1]L02'!$A$6:$D$1317,4,0)</f>
        <v>0</v>
      </c>
      <c r="F1036" s="25">
        <f>ROUND(SUMIF([3]表三汇总表!$A$10:$A$611,A1036,[3]表三汇总表!$D$10:$D$611),0)</f>
        <v>0</v>
      </c>
      <c r="G1036" s="25"/>
      <c r="H1036" s="26"/>
      <c r="I1036" s="26"/>
      <c r="K1036" s="4"/>
    </row>
    <row r="1037" spans="1:11">
      <c r="A1037" s="21">
        <v>21499</v>
      </c>
      <c r="B1037" s="22" t="s">
        <v>419</v>
      </c>
      <c r="C1037" s="23">
        <f t="shared" si="368"/>
        <v>5</v>
      </c>
      <c r="D1037" s="23" t="str">
        <f t="shared" si="382"/>
        <v/>
      </c>
      <c r="E1037" s="34">
        <f t="shared" ref="E1037:G1037" si="388">SUM(E1038:E1039)</f>
        <v>297</v>
      </c>
      <c r="F1037" s="34">
        <f t="shared" si="388"/>
        <v>0</v>
      </c>
      <c r="G1037" s="34">
        <f t="shared" si="388"/>
        <v>270</v>
      </c>
      <c r="H1037" s="20" t="e">
        <f>G1037/F1037*100</f>
        <v>#DIV/0!</v>
      </c>
      <c r="I1037" s="20">
        <f>(G1037-E1037)/E1037*100</f>
        <v>-9.09090909090909</v>
      </c>
      <c r="K1037" s="4"/>
    </row>
    <row r="1038" spans="1:11">
      <c r="A1038" s="21">
        <v>2149901</v>
      </c>
      <c r="B1038" s="21" t="s">
        <v>420</v>
      </c>
      <c r="C1038" s="23">
        <f t="shared" si="368"/>
        <v>7</v>
      </c>
      <c r="D1038" s="23" t="str">
        <f t="shared" si="382"/>
        <v>21499</v>
      </c>
      <c r="E1038" s="25">
        <f>VLOOKUP(A1038,'[1]L02'!$A$6:$D$1317,4,0)</f>
        <v>297</v>
      </c>
      <c r="F1038" s="25">
        <f>ROUND(SUMIF([3]表三汇总表!$A$10:$A$611,A1038,[3]表三汇总表!$D$10:$D$611),0)</f>
        <v>0</v>
      </c>
      <c r="G1038" s="25">
        <f>VLOOKUP(A1038,'[2]L02'!$A$6:$C$1332,3,0)</f>
        <v>270</v>
      </c>
      <c r="H1038" s="26" t="e">
        <f t="shared" ref="H1038:H1051" si="389">G1038/F1038*100</f>
        <v>#DIV/0!</v>
      </c>
      <c r="I1038" s="26">
        <f t="shared" ref="I1038:I1051" si="390">(G1038-E1038)/E1038*100</f>
        <v>-9.09090909090909</v>
      </c>
      <c r="K1038" s="4"/>
    </row>
    <row r="1039" spans="1:11">
      <c r="A1039" s="21">
        <v>2149999</v>
      </c>
      <c r="B1039" s="21" t="s">
        <v>878</v>
      </c>
      <c r="C1039" s="23">
        <f t="shared" si="368"/>
        <v>7</v>
      </c>
      <c r="D1039" s="23" t="str">
        <f t="shared" si="382"/>
        <v>21499</v>
      </c>
      <c r="E1039" s="25">
        <f>VLOOKUP(A1039,'[1]L02'!$A$6:$D$1317,4,0)</f>
        <v>0</v>
      </c>
      <c r="F1039" s="25">
        <f>ROUND(SUMIF([3]表三汇总表!$A$10:$A$611,A1039,[3]表三汇总表!$D$10:$D$611),0)</f>
        <v>0</v>
      </c>
      <c r="G1039" s="25">
        <f>VLOOKUP(A1039,'[2]L02'!$A$6:$C$1332,3,0)</f>
        <v>0</v>
      </c>
      <c r="H1039" s="26" t="e">
        <f t="shared" si="389"/>
        <v>#DIV/0!</v>
      </c>
      <c r="I1039" s="26" t="e">
        <f t="shared" si="390"/>
        <v>#DIV/0!</v>
      </c>
      <c r="K1039" s="4"/>
    </row>
    <row r="1040" spans="1:9">
      <c r="A1040" s="21">
        <v>215</v>
      </c>
      <c r="B1040" s="22" t="s">
        <v>421</v>
      </c>
      <c r="C1040" s="23">
        <f t="shared" si="368"/>
        <v>3</v>
      </c>
      <c r="D1040" s="23"/>
      <c r="E1040" s="34">
        <f t="shared" ref="E1040:G1040" si="391">E1041+E1051+E1067+E1072+E1083+E1090+E1098</f>
        <v>3681</v>
      </c>
      <c r="F1040" s="34">
        <f t="shared" si="391"/>
        <v>15828</v>
      </c>
      <c r="G1040" s="34">
        <f t="shared" si="391"/>
        <v>4498</v>
      </c>
      <c r="H1040" s="20">
        <f t="shared" si="389"/>
        <v>28.4179934293657</v>
      </c>
      <c r="I1040" s="20">
        <f t="shared" si="390"/>
        <v>22.1950556913882</v>
      </c>
    </row>
    <row r="1041" spans="1:11">
      <c r="A1041" s="21">
        <v>21501</v>
      </c>
      <c r="B1041" s="22" t="s">
        <v>422</v>
      </c>
      <c r="C1041" s="23">
        <f>LEN(A1041)</f>
        <v>5</v>
      </c>
      <c r="D1041" s="23" t="str">
        <f t="shared" ref="D1041:D1072" si="392">IF(C1041=5,"",MID(A1041,1,5))</f>
        <v/>
      </c>
      <c r="E1041" s="34">
        <f t="shared" ref="E1041:G1041" si="393">SUM(E1042:E1050)</f>
        <v>653</v>
      </c>
      <c r="F1041" s="34">
        <f t="shared" si="393"/>
        <v>828</v>
      </c>
      <c r="G1041" s="34">
        <f t="shared" si="393"/>
        <v>282</v>
      </c>
      <c r="H1041" s="20">
        <f t="shared" si="389"/>
        <v>34.0579710144928</v>
      </c>
      <c r="I1041" s="20">
        <f t="shared" si="390"/>
        <v>-56.8147013782542</v>
      </c>
      <c r="K1041" s="4"/>
    </row>
    <row r="1042" spans="1:11">
      <c r="A1042" s="21">
        <v>2150101</v>
      </c>
      <c r="B1042" s="21" t="s">
        <v>12</v>
      </c>
      <c r="C1042" s="23">
        <f>LEN(A1042)</f>
        <v>7</v>
      </c>
      <c r="D1042" s="23" t="str">
        <f t="shared" si="392"/>
        <v>21501</v>
      </c>
      <c r="E1042" s="25">
        <f>VLOOKUP(A1042,'[1]L02'!$A$6:$D$1317,4,0)</f>
        <v>0</v>
      </c>
      <c r="F1042" s="25">
        <f>ROUND(SUMIF([3]表三汇总表!$A$10:$A$611,A1042,[3]表三汇总表!$D$10:$D$611),0)</f>
        <v>0</v>
      </c>
      <c r="G1042" s="25">
        <f>VLOOKUP(A1042,'[2]L02'!$A$6:$C$1332,3,0)</f>
        <v>81</v>
      </c>
      <c r="H1042" s="26" t="e">
        <f t="shared" si="389"/>
        <v>#DIV/0!</v>
      </c>
      <c r="I1042" s="26" t="e">
        <f t="shared" si="390"/>
        <v>#DIV/0!</v>
      </c>
      <c r="K1042" s="4"/>
    </row>
    <row r="1043" spans="1:11">
      <c r="A1043" s="21">
        <v>2150102</v>
      </c>
      <c r="B1043" s="21" t="s">
        <v>13</v>
      </c>
      <c r="C1043" s="23">
        <f>LEN(A1043)</f>
        <v>7</v>
      </c>
      <c r="D1043" s="23" t="str">
        <f t="shared" si="392"/>
        <v>21501</v>
      </c>
      <c r="E1043" s="25">
        <f>VLOOKUP(A1043,'[1]L02'!$A$6:$D$1317,4,0)</f>
        <v>607</v>
      </c>
      <c r="F1043" s="25">
        <f>ROUND(SUMIF([3]表三汇总表!$A$10:$A$611,A1043,[3]表三汇总表!$D$10:$D$611),0)</f>
        <v>828</v>
      </c>
      <c r="G1043" s="25">
        <f>VLOOKUP(A1043,'[2]L02'!$A$6:$C$1332,3,0)</f>
        <v>201</v>
      </c>
      <c r="H1043" s="26">
        <f t="shared" si="389"/>
        <v>24.2753623188406</v>
      </c>
      <c r="I1043" s="26">
        <f t="shared" si="390"/>
        <v>-66.8863261943987</v>
      </c>
      <c r="K1043" s="4"/>
    </row>
    <row r="1044" spans="1:11">
      <c r="A1044" s="21">
        <v>2150103</v>
      </c>
      <c r="B1044" s="21" t="s">
        <v>64</v>
      </c>
      <c r="C1044" s="23">
        <f>LEN(A1044)</f>
        <v>7</v>
      </c>
      <c r="D1044" s="23" t="str">
        <f t="shared" si="392"/>
        <v>21501</v>
      </c>
      <c r="E1044" s="25">
        <f>VLOOKUP(A1044,'[1]L02'!$A$6:$D$1317,4,0)</f>
        <v>0</v>
      </c>
      <c r="F1044" s="25">
        <f>ROUND(SUMIF([3]表三汇总表!$A$10:$A$611,A1044,[3]表三汇总表!$D$10:$D$611),0)</f>
        <v>0</v>
      </c>
      <c r="G1044" s="25">
        <f>VLOOKUP(A1044,'[2]L02'!$A$6:$C$1332,3,0)</f>
        <v>0</v>
      </c>
      <c r="H1044" s="26" t="e">
        <f t="shared" si="389"/>
        <v>#DIV/0!</v>
      </c>
      <c r="I1044" s="26" t="e">
        <f t="shared" si="390"/>
        <v>#DIV/0!</v>
      </c>
      <c r="K1044" s="4"/>
    </row>
    <row r="1045" spans="1:11">
      <c r="A1045" s="21">
        <v>2150104</v>
      </c>
      <c r="B1045" s="21" t="s">
        <v>879</v>
      </c>
      <c r="C1045" s="23">
        <f>LEN(A1045)</f>
        <v>7</v>
      </c>
      <c r="D1045" s="23" t="str">
        <f t="shared" si="392"/>
        <v>21501</v>
      </c>
      <c r="E1045" s="25">
        <f>VLOOKUP(A1045,'[1]L02'!$A$6:$D$1317,4,0)</f>
        <v>0</v>
      </c>
      <c r="F1045" s="25">
        <f>ROUND(SUMIF([3]表三汇总表!$A$10:$A$611,A1045,[3]表三汇总表!$D$10:$D$611),0)</f>
        <v>0</v>
      </c>
      <c r="G1045" s="25">
        <f>VLOOKUP(A1045,'[2]L02'!$A$6:$C$1332,3,0)</f>
        <v>0</v>
      </c>
      <c r="H1045" s="26" t="e">
        <f t="shared" si="389"/>
        <v>#DIV/0!</v>
      </c>
      <c r="I1045" s="26" t="e">
        <f t="shared" si="390"/>
        <v>#DIV/0!</v>
      </c>
      <c r="K1045" s="4"/>
    </row>
    <row r="1046" spans="1:11">
      <c r="A1046" s="21">
        <v>2150105</v>
      </c>
      <c r="B1046" s="21" t="s">
        <v>880</v>
      </c>
      <c r="C1046" s="23">
        <f t="shared" ref="C1046:C1109" si="394">LEN(A1046)</f>
        <v>7</v>
      </c>
      <c r="D1046" s="23" t="str">
        <f t="shared" si="392"/>
        <v>21501</v>
      </c>
      <c r="E1046" s="25">
        <f>VLOOKUP(A1046,'[1]L02'!$A$6:$D$1317,4,0)</f>
        <v>0</v>
      </c>
      <c r="F1046" s="25">
        <f>ROUND(SUMIF([3]表三汇总表!$A$10:$A$611,A1046,[3]表三汇总表!$D$10:$D$611),0)</f>
        <v>0</v>
      </c>
      <c r="G1046" s="25">
        <f>VLOOKUP(A1046,'[2]L02'!$A$6:$C$1332,3,0)</f>
        <v>0</v>
      </c>
      <c r="H1046" s="26" t="e">
        <f t="shared" si="389"/>
        <v>#DIV/0!</v>
      </c>
      <c r="I1046" s="26" t="e">
        <f t="shared" si="390"/>
        <v>#DIV/0!</v>
      </c>
      <c r="K1046" s="4"/>
    </row>
    <row r="1047" spans="1:11">
      <c r="A1047" s="21">
        <v>2150106</v>
      </c>
      <c r="B1047" s="21" t="s">
        <v>881</v>
      </c>
      <c r="C1047" s="23">
        <f t="shared" si="394"/>
        <v>7</v>
      </c>
      <c r="D1047" s="23" t="str">
        <f t="shared" si="392"/>
        <v>21501</v>
      </c>
      <c r="E1047" s="25">
        <f>VLOOKUP(A1047,'[1]L02'!$A$6:$D$1317,4,0)</f>
        <v>0</v>
      </c>
      <c r="F1047" s="25">
        <f>ROUND(SUMIF([3]表三汇总表!$A$10:$A$611,A1047,[3]表三汇总表!$D$10:$D$611),0)</f>
        <v>0</v>
      </c>
      <c r="G1047" s="25">
        <f>VLOOKUP(A1047,'[2]L02'!$A$6:$C$1332,3,0)</f>
        <v>0</v>
      </c>
      <c r="H1047" s="26" t="e">
        <f t="shared" si="389"/>
        <v>#DIV/0!</v>
      </c>
      <c r="I1047" s="26" t="e">
        <f t="shared" si="390"/>
        <v>#DIV/0!</v>
      </c>
      <c r="K1047" s="4"/>
    </row>
    <row r="1048" spans="1:11">
      <c r="A1048" s="21">
        <v>2150107</v>
      </c>
      <c r="B1048" s="21" t="s">
        <v>882</v>
      </c>
      <c r="C1048" s="23">
        <f t="shared" si="394"/>
        <v>7</v>
      </c>
      <c r="D1048" s="23" t="str">
        <f t="shared" si="392"/>
        <v>21501</v>
      </c>
      <c r="E1048" s="25">
        <f>VLOOKUP(A1048,'[1]L02'!$A$6:$D$1317,4,0)</f>
        <v>0</v>
      </c>
      <c r="F1048" s="25">
        <f>ROUND(SUMIF([3]表三汇总表!$A$10:$A$611,A1048,[3]表三汇总表!$D$10:$D$611),0)</f>
        <v>0</v>
      </c>
      <c r="G1048" s="25">
        <f>VLOOKUP(A1048,'[2]L02'!$A$6:$C$1332,3,0)</f>
        <v>0</v>
      </c>
      <c r="H1048" s="26" t="e">
        <f t="shared" si="389"/>
        <v>#DIV/0!</v>
      </c>
      <c r="I1048" s="26" t="e">
        <f t="shared" si="390"/>
        <v>#DIV/0!</v>
      </c>
      <c r="K1048" s="4"/>
    </row>
    <row r="1049" spans="1:11">
      <c r="A1049" s="21">
        <v>2150108</v>
      </c>
      <c r="B1049" s="21" t="s">
        <v>883</v>
      </c>
      <c r="C1049" s="23">
        <f t="shared" si="394"/>
        <v>7</v>
      </c>
      <c r="D1049" s="23" t="str">
        <f t="shared" si="392"/>
        <v>21501</v>
      </c>
      <c r="E1049" s="25">
        <f>VLOOKUP(A1049,'[1]L02'!$A$6:$D$1317,4,0)</f>
        <v>0</v>
      </c>
      <c r="F1049" s="25">
        <f>ROUND(SUMIF([3]表三汇总表!$A$10:$A$611,A1049,[3]表三汇总表!$D$10:$D$611),0)</f>
        <v>0</v>
      </c>
      <c r="G1049" s="25">
        <f>VLOOKUP(A1049,'[2]L02'!$A$6:$C$1332,3,0)</f>
        <v>0</v>
      </c>
      <c r="H1049" s="26" t="e">
        <f t="shared" si="389"/>
        <v>#DIV/0!</v>
      </c>
      <c r="I1049" s="26" t="e">
        <f t="shared" si="390"/>
        <v>#DIV/0!</v>
      </c>
      <c r="K1049" s="4"/>
    </row>
    <row r="1050" spans="1:11">
      <c r="A1050" s="21">
        <v>2150199</v>
      </c>
      <c r="B1050" s="21" t="s">
        <v>423</v>
      </c>
      <c r="C1050" s="23">
        <f t="shared" si="394"/>
        <v>7</v>
      </c>
      <c r="D1050" s="23" t="str">
        <f t="shared" si="392"/>
        <v>21501</v>
      </c>
      <c r="E1050" s="25">
        <f>VLOOKUP(A1050,'[1]L02'!$A$6:$D$1317,4,0)</f>
        <v>46</v>
      </c>
      <c r="F1050" s="25">
        <f>ROUND(SUMIF([3]表三汇总表!$A$10:$A$611,A1050,[3]表三汇总表!$D$10:$D$611),0)</f>
        <v>0</v>
      </c>
      <c r="G1050" s="25">
        <f>VLOOKUP(A1050,'[2]L02'!$A$6:$C$1332,3,0)</f>
        <v>0</v>
      </c>
      <c r="H1050" s="26" t="e">
        <f t="shared" si="389"/>
        <v>#DIV/0!</v>
      </c>
      <c r="I1050" s="26">
        <f t="shared" si="390"/>
        <v>-100</v>
      </c>
      <c r="K1050" s="4"/>
    </row>
    <row r="1051" spans="1:11">
      <c r="A1051" s="21">
        <v>21502</v>
      </c>
      <c r="B1051" s="22" t="s">
        <v>424</v>
      </c>
      <c r="C1051" s="23">
        <f t="shared" si="394"/>
        <v>5</v>
      </c>
      <c r="D1051" s="23" t="str">
        <f t="shared" si="392"/>
        <v/>
      </c>
      <c r="E1051" s="34">
        <f t="shared" ref="E1051:G1051" si="395">SUM(E1052:E1066)</f>
        <v>5</v>
      </c>
      <c r="F1051" s="34">
        <f t="shared" si="395"/>
        <v>0</v>
      </c>
      <c r="G1051" s="34">
        <f t="shared" si="395"/>
        <v>349</v>
      </c>
      <c r="H1051" s="20" t="e">
        <f t="shared" si="389"/>
        <v>#DIV/0!</v>
      </c>
      <c r="I1051" s="20">
        <f t="shared" si="390"/>
        <v>6880</v>
      </c>
      <c r="K1051" s="4"/>
    </row>
    <row r="1052" spans="1:11">
      <c r="A1052" s="21">
        <v>2150201</v>
      </c>
      <c r="B1052" s="21" t="s">
        <v>12</v>
      </c>
      <c r="C1052" s="23">
        <f t="shared" si="394"/>
        <v>7</v>
      </c>
      <c r="D1052" s="23" t="str">
        <f t="shared" si="392"/>
        <v>21502</v>
      </c>
      <c r="E1052" s="25">
        <f>VLOOKUP(A1052,'[1]L02'!$A$6:$D$1317,4,0)</f>
        <v>0</v>
      </c>
      <c r="F1052" s="25">
        <f>ROUND(SUMIF([3]表三汇总表!$A$10:$A$611,A1052,[3]表三汇总表!$D$10:$D$611),0)</f>
        <v>0</v>
      </c>
      <c r="G1052" s="25">
        <f>VLOOKUP(A1052,'[2]L02'!$A$6:$C$1332,3,0)</f>
        <v>0</v>
      </c>
      <c r="H1052" s="26" t="e">
        <f t="shared" ref="H1052:H1067" si="396">G1052/F1052*100</f>
        <v>#DIV/0!</v>
      </c>
      <c r="I1052" s="26" t="e">
        <f t="shared" ref="I1052:I1067" si="397">(G1052-E1052)/E1052*100</f>
        <v>#DIV/0!</v>
      </c>
      <c r="K1052" s="4"/>
    </row>
    <row r="1053" spans="1:11">
      <c r="A1053" s="21">
        <v>2150202</v>
      </c>
      <c r="B1053" s="21" t="s">
        <v>13</v>
      </c>
      <c r="C1053" s="23">
        <f t="shared" si="394"/>
        <v>7</v>
      </c>
      <c r="D1053" s="23" t="str">
        <f t="shared" si="392"/>
        <v>21502</v>
      </c>
      <c r="E1053" s="25">
        <f>VLOOKUP(A1053,'[1]L02'!$A$6:$D$1317,4,0)</f>
        <v>0</v>
      </c>
      <c r="F1053" s="25">
        <f>ROUND(SUMIF([3]表三汇总表!$A$10:$A$611,A1053,[3]表三汇总表!$D$10:$D$611),0)</f>
        <v>0</v>
      </c>
      <c r="G1053" s="25">
        <f>VLOOKUP(A1053,'[2]L02'!$A$6:$C$1332,3,0)</f>
        <v>0</v>
      </c>
      <c r="H1053" s="26" t="e">
        <f t="shared" si="396"/>
        <v>#DIV/0!</v>
      </c>
      <c r="I1053" s="26" t="e">
        <f t="shared" si="397"/>
        <v>#DIV/0!</v>
      </c>
      <c r="K1053" s="4"/>
    </row>
    <row r="1054" spans="1:11">
      <c r="A1054" s="21">
        <v>2150203</v>
      </c>
      <c r="B1054" s="21" t="s">
        <v>64</v>
      </c>
      <c r="C1054" s="23">
        <f t="shared" si="394"/>
        <v>7</v>
      </c>
      <c r="D1054" s="23" t="str">
        <f t="shared" si="392"/>
        <v>21502</v>
      </c>
      <c r="E1054" s="25">
        <f>VLOOKUP(A1054,'[1]L02'!$A$6:$D$1317,4,0)</f>
        <v>0</v>
      </c>
      <c r="F1054" s="25">
        <f>ROUND(SUMIF([3]表三汇总表!$A$10:$A$611,A1054,[3]表三汇总表!$D$10:$D$611),0)</f>
        <v>0</v>
      </c>
      <c r="G1054" s="25">
        <f>VLOOKUP(A1054,'[2]L02'!$A$6:$C$1332,3,0)</f>
        <v>0</v>
      </c>
      <c r="H1054" s="26" t="e">
        <f t="shared" si="396"/>
        <v>#DIV/0!</v>
      </c>
      <c r="I1054" s="26" t="e">
        <f t="shared" si="397"/>
        <v>#DIV/0!</v>
      </c>
      <c r="K1054" s="4"/>
    </row>
    <row r="1055" spans="1:11">
      <c r="A1055" s="21">
        <v>2150204</v>
      </c>
      <c r="B1055" s="21" t="s">
        <v>884</v>
      </c>
      <c r="C1055" s="23">
        <f t="shared" si="394"/>
        <v>7</v>
      </c>
      <c r="D1055" s="23" t="str">
        <f t="shared" si="392"/>
        <v>21502</v>
      </c>
      <c r="E1055" s="25">
        <f>VLOOKUP(A1055,'[1]L02'!$A$6:$D$1317,4,0)</f>
        <v>0</v>
      </c>
      <c r="F1055" s="25">
        <f>ROUND(SUMIF([3]表三汇总表!$A$10:$A$611,A1055,[3]表三汇总表!$D$10:$D$611),0)</f>
        <v>0</v>
      </c>
      <c r="G1055" s="25">
        <f>VLOOKUP(A1055,'[2]L02'!$A$6:$C$1332,3,0)</f>
        <v>0</v>
      </c>
      <c r="H1055" s="26" t="e">
        <f t="shared" si="396"/>
        <v>#DIV/0!</v>
      </c>
      <c r="I1055" s="26" t="e">
        <f t="shared" si="397"/>
        <v>#DIV/0!</v>
      </c>
      <c r="K1055" s="4"/>
    </row>
    <row r="1056" spans="1:11">
      <c r="A1056" s="21">
        <v>2150205</v>
      </c>
      <c r="B1056" s="21" t="s">
        <v>885</v>
      </c>
      <c r="C1056" s="23">
        <f t="shared" si="394"/>
        <v>7</v>
      </c>
      <c r="D1056" s="23" t="str">
        <f t="shared" si="392"/>
        <v>21502</v>
      </c>
      <c r="E1056" s="25">
        <f>VLOOKUP(A1056,'[1]L02'!$A$6:$D$1317,4,0)</f>
        <v>0</v>
      </c>
      <c r="F1056" s="25">
        <f>ROUND(SUMIF([3]表三汇总表!$A$10:$A$611,A1056,[3]表三汇总表!$D$10:$D$611),0)</f>
        <v>0</v>
      </c>
      <c r="G1056" s="25">
        <f>VLOOKUP(A1056,'[2]L02'!$A$6:$C$1332,3,0)</f>
        <v>0</v>
      </c>
      <c r="H1056" s="26" t="e">
        <f t="shared" si="396"/>
        <v>#DIV/0!</v>
      </c>
      <c r="I1056" s="26" t="e">
        <f t="shared" si="397"/>
        <v>#DIV/0!</v>
      </c>
      <c r="K1056" s="4"/>
    </row>
    <row r="1057" spans="1:11">
      <c r="A1057" s="21">
        <v>2150206</v>
      </c>
      <c r="B1057" s="21" t="s">
        <v>886</v>
      </c>
      <c r="C1057" s="23">
        <f t="shared" si="394"/>
        <v>7</v>
      </c>
      <c r="D1057" s="23" t="str">
        <f t="shared" si="392"/>
        <v>21502</v>
      </c>
      <c r="E1057" s="25">
        <f>VLOOKUP(A1057,'[1]L02'!$A$6:$D$1317,4,0)</f>
        <v>0</v>
      </c>
      <c r="F1057" s="25">
        <f>ROUND(SUMIF([3]表三汇总表!$A$10:$A$611,A1057,[3]表三汇总表!$D$10:$D$611),0)</f>
        <v>0</v>
      </c>
      <c r="G1057" s="25">
        <f>VLOOKUP(A1057,'[2]L02'!$A$6:$C$1332,3,0)</f>
        <v>0</v>
      </c>
      <c r="H1057" s="26" t="e">
        <f t="shared" si="396"/>
        <v>#DIV/0!</v>
      </c>
      <c r="I1057" s="26" t="e">
        <f t="shared" si="397"/>
        <v>#DIV/0!</v>
      </c>
      <c r="K1057" s="4"/>
    </row>
    <row r="1058" spans="1:11">
      <c r="A1058" s="21">
        <v>2150207</v>
      </c>
      <c r="B1058" s="21" t="s">
        <v>887</v>
      </c>
      <c r="C1058" s="23">
        <f t="shared" si="394"/>
        <v>7</v>
      </c>
      <c r="D1058" s="23" t="str">
        <f t="shared" si="392"/>
        <v>21502</v>
      </c>
      <c r="E1058" s="25">
        <f>VLOOKUP(A1058,'[1]L02'!$A$6:$D$1317,4,0)</f>
        <v>0</v>
      </c>
      <c r="F1058" s="25">
        <f>ROUND(SUMIF([3]表三汇总表!$A$10:$A$611,A1058,[3]表三汇总表!$D$10:$D$611),0)</f>
        <v>0</v>
      </c>
      <c r="G1058" s="25">
        <f>VLOOKUP(A1058,'[2]L02'!$A$6:$C$1332,3,0)</f>
        <v>0</v>
      </c>
      <c r="H1058" s="26" t="e">
        <f t="shared" si="396"/>
        <v>#DIV/0!</v>
      </c>
      <c r="I1058" s="26" t="e">
        <f t="shared" si="397"/>
        <v>#DIV/0!</v>
      </c>
      <c r="K1058" s="4"/>
    </row>
    <row r="1059" spans="1:11">
      <c r="A1059" s="21">
        <v>2150208</v>
      </c>
      <c r="B1059" s="21" t="s">
        <v>888</v>
      </c>
      <c r="C1059" s="23">
        <f t="shared" si="394"/>
        <v>7</v>
      </c>
      <c r="D1059" s="23" t="str">
        <f t="shared" si="392"/>
        <v>21502</v>
      </c>
      <c r="E1059" s="25">
        <f>VLOOKUP(A1059,'[1]L02'!$A$6:$D$1317,4,0)</f>
        <v>0</v>
      </c>
      <c r="F1059" s="25">
        <f>ROUND(SUMIF([3]表三汇总表!$A$10:$A$611,A1059,[3]表三汇总表!$D$10:$D$611),0)</f>
        <v>0</v>
      </c>
      <c r="G1059" s="25">
        <f>VLOOKUP(A1059,'[2]L02'!$A$6:$C$1332,3,0)</f>
        <v>0</v>
      </c>
      <c r="H1059" s="26" t="e">
        <f t="shared" si="396"/>
        <v>#DIV/0!</v>
      </c>
      <c r="I1059" s="26" t="e">
        <f t="shared" si="397"/>
        <v>#DIV/0!</v>
      </c>
      <c r="K1059" s="4"/>
    </row>
    <row r="1060" spans="1:11">
      <c r="A1060" s="21">
        <v>2150209</v>
      </c>
      <c r="B1060" s="21" t="s">
        <v>889</v>
      </c>
      <c r="C1060" s="23">
        <f t="shared" si="394"/>
        <v>7</v>
      </c>
      <c r="D1060" s="23" t="str">
        <f t="shared" si="392"/>
        <v>21502</v>
      </c>
      <c r="E1060" s="25">
        <f>VLOOKUP(A1060,'[1]L02'!$A$6:$D$1317,4,0)</f>
        <v>0</v>
      </c>
      <c r="F1060" s="25">
        <f>ROUND(SUMIF([3]表三汇总表!$A$10:$A$611,A1060,[3]表三汇总表!$D$10:$D$611),0)</f>
        <v>0</v>
      </c>
      <c r="G1060" s="25">
        <f>VLOOKUP(A1060,'[2]L02'!$A$6:$C$1332,3,0)</f>
        <v>0</v>
      </c>
      <c r="H1060" s="26" t="e">
        <f t="shared" si="396"/>
        <v>#DIV/0!</v>
      </c>
      <c r="I1060" s="26" t="e">
        <f t="shared" si="397"/>
        <v>#DIV/0!</v>
      </c>
      <c r="K1060" s="4"/>
    </row>
    <row r="1061" spans="1:11">
      <c r="A1061" s="21">
        <v>2150210</v>
      </c>
      <c r="B1061" s="21" t="s">
        <v>890</v>
      </c>
      <c r="C1061" s="23">
        <f t="shared" si="394"/>
        <v>7</v>
      </c>
      <c r="D1061" s="23" t="str">
        <f t="shared" si="392"/>
        <v>21502</v>
      </c>
      <c r="E1061" s="25">
        <f>VLOOKUP(A1061,'[1]L02'!$A$6:$D$1317,4,0)</f>
        <v>0</v>
      </c>
      <c r="F1061" s="25">
        <f>ROUND(SUMIF([3]表三汇总表!$A$10:$A$611,A1061,[3]表三汇总表!$D$10:$D$611),0)</f>
        <v>0</v>
      </c>
      <c r="G1061" s="25">
        <f>VLOOKUP(A1061,'[2]L02'!$A$6:$C$1332,3,0)</f>
        <v>0</v>
      </c>
      <c r="H1061" s="26" t="e">
        <f t="shared" si="396"/>
        <v>#DIV/0!</v>
      </c>
      <c r="I1061" s="26" t="e">
        <f t="shared" si="397"/>
        <v>#DIV/0!</v>
      </c>
      <c r="K1061" s="4"/>
    </row>
    <row r="1062" spans="1:11">
      <c r="A1062" s="21">
        <v>2150212</v>
      </c>
      <c r="B1062" s="21" t="s">
        <v>891</v>
      </c>
      <c r="C1062" s="23">
        <f t="shared" si="394"/>
        <v>7</v>
      </c>
      <c r="D1062" s="23" t="str">
        <f t="shared" si="392"/>
        <v>21502</v>
      </c>
      <c r="E1062" s="25">
        <f>VLOOKUP(A1062,'[1]L02'!$A$6:$D$1317,4,0)</f>
        <v>0</v>
      </c>
      <c r="F1062" s="25">
        <f>ROUND(SUMIF([3]表三汇总表!$A$10:$A$611,A1062,[3]表三汇总表!$D$10:$D$611),0)</f>
        <v>0</v>
      </c>
      <c r="G1062" s="25">
        <f>VLOOKUP(A1062,'[2]L02'!$A$6:$C$1332,3,0)</f>
        <v>0</v>
      </c>
      <c r="H1062" s="26" t="e">
        <f t="shared" si="396"/>
        <v>#DIV/0!</v>
      </c>
      <c r="I1062" s="26" t="e">
        <f t="shared" si="397"/>
        <v>#DIV/0!</v>
      </c>
      <c r="K1062" s="4"/>
    </row>
    <row r="1063" spans="1:11">
      <c r="A1063" s="21">
        <v>2150213</v>
      </c>
      <c r="B1063" s="21" t="s">
        <v>892</v>
      </c>
      <c r="C1063" s="23">
        <f t="shared" si="394"/>
        <v>7</v>
      </c>
      <c r="D1063" s="23" t="str">
        <f t="shared" si="392"/>
        <v>21502</v>
      </c>
      <c r="E1063" s="25">
        <f>VLOOKUP(A1063,'[1]L02'!$A$6:$D$1317,4,0)</f>
        <v>0</v>
      </c>
      <c r="F1063" s="25">
        <f>ROUND(SUMIF([3]表三汇总表!$A$10:$A$611,A1063,[3]表三汇总表!$D$10:$D$611),0)</f>
        <v>0</v>
      </c>
      <c r="G1063" s="25">
        <f>VLOOKUP(A1063,'[2]L02'!$A$6:$C$1332,3,0)</f>
        <v>0</v>
      </c>
      <c r="H1063" s="26" t="e">
        <f t="shared" si="396"/>
        <v>#DIV/0!</v>
      </c>
      <c r="I1063" s="26" t="e">
        <f t="shared" si="397"/>
        <v>#DIV/0!</v>
      </c>
      <c r="K1063" s="4"/>
    </row>
    <row r="1064" spans="1:11">
      <c r="A1064" s="21">
        <v>2150214</v>
      </c>
      <c r="B1064" s="21" t="s">
        <v>425</v>
      </c>
      <c r="C1064" s="23">
        <f t="shared" si="394"/>
        <v>7</v>
      </c>
      <c r="D1064" s="23" t="str">
        <f t="shared" si="392"/>
        <v>21502</v>
      </c>
      <c r="E1064" s="25">
        <f>VLOOKUP(A1064,'[1]L02'!$A$6:$D$1317,4,0)</f>
        <v>1</v>
      </c>
      <c r="F1064" s="25">
        <f>ROUND(SUMIF([3]表三汇总表!$A$10:$A$611,A1064,[3]表三汇总表!$D$10:$D$611),0)</f>
        <v>0</v>
      </c>
      <c r="G1064" s="25">
        <f>VLOOKUP(A1064,'[2]L02'!$A$6:$C$1332,3,0)</f>
        <v>0</v>
      </c>
      <c r="H1064" s="26" t="e">
        <f t="shared" si="396"/>
        <v>#DIV/0!</v>
      </c>
      <c r="I1064" s="26">
        <f t="shared" si="397"/>
        <v>-100</v>
      </c>
      <c r="K1064" s="4"/>
    </row>
    <row r="1065" spans="1:11">
      <c r="A1065" s="21">
        <v>2150215</v>
      </c>
      <c r="B1065" s="21" t="s">
        <v>426</v>
      </c>
      <c r="C1065" s="23">
        <f t="shared" si="394"/>
        <v>7</v>
      </c>
      <c r="D1065" s="23" t="str">
        <f t="shared" si="392"/>
        <v>21502</v>
      </c>
      <c r="E1065" s="25">
        <f>VLOOKUP(A1065,'[1]L02'!$A$6:$D$1317,4,0)</f>
        <v>0</v>
      </c>
      <c r="F1065" s="25">
        <f>ROUND(SUMIF([3]表三汇总表!$A$10:$A$611,A1065,[3]表三汇总表!$D$10:$D$611),0)</f>
        <v>0</v>
      </c>
      <c r="G1065" s="25">
        <f>VLOOKUP(A1065,'[2]L02'!$A$6:$C$1332,3,0)</f>
        <v>300</v>
      </c>
      <c r="H1065" s="26" t="e">
        <f t="shared" si="396"/>
        <v>#DIV/0!</v>
      </c>
      <c r="I1065" s="26" t="e">
        <f t="shared" si="397"/>
        <v>#DIV/0!</v>
      </c>
      <c r="K1065" s="4"/>
    </row>
    <row r="1066" spans="1:11">
      <c r="A1066" s="21">
        <v>2150299</v>
      </c>
      <c r="B1066" s="21" t="s">
        <v>427</v>
      </c>
      <c r="C1066" s="23">
        <f t="shared" si="394"/>
        <v>7</v>
      </c>
      <c r="D1066" s="23" t="str">
        <f t="shared" si="392"/>
        <v>21502</v>
      </c>
      <c r="E1066" s="25">
        <f>VLOOKUP(A1066,'[1]L02'!$A$6:$D$1317,4,0)</f>
        <v>4</v>
      </c>
      <c r="F1066" s="25">
        <f>ROUND(SUMIF([3]表三汇总表!$A$10:$A$611,A1066,[3]表三汇总表!$D$10:$D$611),0)</f>
        <v>0</v>
      </c>
      <c r="G1066" s="25">
        <f>VLOOKUP(A1066,'[2]L02'!$A$6:$C$1332,3,0)</f>
        <v>49</v>
      </c>
      <c r="H1066" s="26" t="e">
        <f t="shared" si="396"/>
        <v>#DIV/0!</v>
      </c>
      <c r="I1066" s="26">
        <f t="shared" si="397"/>
        <v>1125</v>
      </c>
      <c r="K1066" s="4"/>
    </row>
    <row r="1067" spans="1:11">
      <c r="A1067" s="21">
        <v>21503</v>
      </c>
      <c r="B1067" s="22" t="s">
        <v>893</v>
      </c>
      <c r="C1067" s="23">
        <f t="shared" si="394"/>
        <v>5</v>
      </c>
      <c r="D1067" s="23" t="str">
        <f t="shared" si="392"/>
        <v/>
      </c>
      <c r="E1067" s="34">
        <f t="shared" ref="E1067:G1067" si="398">SUM(E1068:E1071)</f>
        <v>0</v>
      </c>
      <c r="F1067" s="34">
        <f t="shared" si="398"/>
        <v>0</v>
      </c>
      <c r="G1067" s="34">
        <f t="shared" si="398"/>
        <v>0</v>
      </c>
      <c r="H1067" s="20" t="e">
        <f t="shared" si="396"/>
        <v>#DIV/0!</v>
      </c>
      <c r="I1067" s="20" t="e">
        <f t="shared" si="397"/>
        <v>#DIV/0!</v>
      </c>
      <c r="K1067" s="4"/>
    </row>
    <row r="1068" spans="1:11">
      <c r="A1068" s="21">
        <v>2150301</v>
      </c>
      <c r="B1068" s="21" t="s">
        <v>12</v>
      </c>
      <c r="C1068" s="23">
        <f t="shared" si="394"/>
        <v>7</v>
      </c>
      <c r="D1068" s="23" t="str">
        <f t="shared" si="392"/>
        <v>21503</v>
      </c>
      <c r="E1068" s="25">
        <f>VLOOKUP(A1068,'[1]L02'!$A$6:$D$1317,4,0)</f>
        <v>0</v>
      </c>
      <c r="F1068" s="25">
        <f>ROUND(SUMIF([3]表三汇总表!$A$10:$A$611,A1068,[3]表三汇总表!$D$10:$D$611),0)</f>
        <v>0</v>
      </c>
      <c r="G1068" s="25">
        <f>VLOOKUP(A1068,'[2]L02'!$A$6:$C$1332,3,0)</f>
        <v>0</v>
      </c>
      <c r="H1068" s="26" t="e">
        <f t="shared" ref="H1068:H1072" si="399">G1068/F1068*100</f>
        <v>#DIV/0!</v>
      </c>
      <c r="I1068" s="26" t="e">
        <f t="shared" ref="I1068:I1072" si="400">(G1068-E1068)/E1068*100</f>
        <v>#DIV/0!</v>
      </c>
      <c r="K1068" s="4"/>
    </row>
    <row r="1069" spans="1:11">
      <c r="A1069" s="21">
        <v>2150302</v>
      </c>
      <c r="B1069" s="21" t="s">
        <v>13</v>
      </c>
      <c r="C1069" s="23">
        <f t="shared" si="394"/>
        <v>7</v>
      </c>
      <c r="D1069" s="23" t="str">
        <f t="shared" si="392"/>
        <v>21503</v>
      </c>
      <c r="E1069" s="25">
        <f>VLOOKUP(A1069,'[1]L02'!$A$6:$D$1317,4,0)</f>
        <v>0</v>
      </c>
      <c r="F1069" s="25">
        <f>ROUND(SUMIF([3]表三汇总表!$A$10:$A$611,A1069,[3]表三汇总表!$D$10:$D$611),0)</f>
        <v>0</v>
      </c>
      <c r="G1069" s="25">
        <f>VLOOKUP(A1069,'[2]L02'!$A$6:$C$1332,3,0)</f>
        <v>0</v>
      </c>
      <c r="H1069" s="26" t="e">
        <f t="shared" si="399"/>
        <v>#DIV/0!</v>
      </c>
      <c r="I1069" s="26" t="e">
        <f t="shared" si="400"/>
        <v>#DIV/0!</v>
      </c>
      <c r="K1069" s="4"/>
    </row>
    <row r="1070" spans="1:11">
      <c r="A1070" s="21">
        <v>2150303</v>
      </c>
      <c r="B1070" s="21" t="s">
        <v>64</v>
      </c>
      <c r="C1070" s="23">
        <f t="shared" si="394"/>
        <v>7</v>
      </c>
      <c r="D1070" s="23" t="str">
        <f t="shared" si="392"/>
        <v>21503</v>
      </c>
      <c r="E1070" s="25">
        <f>VLOOKUP(A1070,'[1]L02'!$A$6:$D$1317,4,0)</f>
        <v>0</v>
      </c>
      <c r="F1070" s="25">
        <f>ROUND(SUMIF([3]表三汇总表!$A$10:$A$611,A1070,[3]表三汇总表!$D$10:$D$611),0)</f>
        <v>0</v>
      </c>
      <c r="G1070" s="25">
        <f>VLOOKUP(A1070,'[2]L02'!$A$6:$C$1332,3,0)</f>
        <v>0</v>
      </c>
      <c r="H1070" s="26" t="e">
        <f t="shared" si="399"/>
        <v>#DIV/0!</v>
      </c>
      <c r="I1070" s="26" t="e">
        <f t="shared" si="400"/>
        <v>#DIV/0!</v>
      </c>
      <c r="K1070" s="4"/>
    </row>
    <row r="1071" spans="1:11">
      <c r="A1071" s="21">
        <v>2150399</v>
      </c>
      <c r="B1071" s="21" t="s">
        <v>894</v>
      </c>
      <c r="C1071" s="23">
        <f t="shared" si="394"/>
        <v>7</v>
      </c>
      <c r="D1071" s="23" t="str">
        <f t="shared" si="392"/>
        <v>21503</v>
      </c>
      <c r="E1071" s="25">
        <f>VLOOKUP(A1071,'[1]L02'!$A$6:$D$1317,4,0)</f>
        <v>0</v>
      </c>
      <c r="F1071" s="25">
        <f>ROUND(SUMIF([3]表三汇总表!$A$10:$A$611,A1071,[3]表三汇总表!$D$10:$D$611),0)</f>
        <v>0</v>
      </c>
      <c r="G1071" s="25">
        <f>VLOOKUP(A1071,'[2]L02'!$A$6:$C$1332,3,0)</f>
        <v>0</v>
      </c>
      <c r="H1071" s="26" t="e">
        <f t="shared" si="399"/>
        <v>#DIV/0!</v>
      </c>
      <c r="I1071" s="26" t="e">
        <f t="shared" si="400"/>
        <v>#DIV/0!</v>
      </c>
      <c r="K1071" s="4"/>
    </row>
    <row r="1072" spans="1:11">
      <c r="A1072" s="21">
        <v>21505</v>
      </c>
      <c r="B1072" s="22" t="s">
        <v>428</v>
      </c>
      <c r="C1072" s="23">
        <f t="shared" si="394"/>
        <v>5</v>
      </c>
      <c r="D1072" s="23" t="str">
        <f t="shared" si="392"/>
        <v/>
      </c>
      <c r="E1072" s="34">
        <f t="shared" ref="E1072:G1072" si="401">SUM(E1073:E1082)</f>
        <v>388</v>
      </c>
      <c r="F1072" s="34">
        <f t="shared" si="401"/>
        <v>0</v>
      </c>
      <c r="G1072" s="34">
        <f t="shared" si="401"/>
        <v>1394</v>
      </c>
      <c r="H1072" s="20" t="e">
        <f t="shared" si="399"/>
        <v>#DIV/0!</v>
      </c>
      <c r="I1072" s="20">
        <f t="shared" si="400"/>
        <v>259.278350515464</v>
      </c>
      <c r="K1072" s="4"/>
    </row>
    <row r="1073" spans="1:11">
      <c r="A1073" s="21">
        <v>2150501</v>
      </c>
      <c r="B1073" s="21" t="s">
        <v>12</v>
      </c>
      <c r="C1073" s="23">
        <f t="shared" si="394"/>
        <v>7</v>
      </c>
      <c r="D1073" s="23" t="str">
        <f t="shared" ref="D1073:D1103" si="402">IF(C1073=5,"",MID(A1073,1,5))</f>
        <v>21505</v>
      </c>
      <c r="E1073" s="25">
        <f>VLOOKUP(A1073,'[1]L02'!$A$6:$D$1317,4,0)</f>
        <v>0</v>
      </c>
      <c r="F1073" s="25">
        <f>ROUND(SUMIF([3]表三汇总表!$A$10:$A$611,A1073,[3]表三汇总表!$D$10:$D$611),0)</f>
        <v>0</v>
      </c>
      <c r="G1073" s="25">
        <f>VLOOKUP(A1073,'[2]L02'!$A$6:$C$1332,3,0)</f>
        <v>468</v>
      </c>
      <c r="H1073" s="26" t="e">
        <f t="shared" ref="H1073:H1083" si="403">G1073/F1073*100</f>
        <v>#DIV/0!</v>
      </c>
      <c r="I1073" s="26" t="e">
        <f t="shared" ref="I1073:I1083" si="404">(G1073-E1073)/E1073*100</f>
        <v>#DIV/0!</v>
      </c>
      <c r="K1073" s="4"/>
    </row>
    <row r="1074" spans="1:11">
      <c r="A1074" s="21">
        <v>2150502</v>
      </c>
      <c r="B1074" s="21" t="s">
        <v>13</v>
      </c>
      <c r="C1074" s="23">
        <f t="shared" si="394"/>
        <v>7</v>
      </c>
      <c r="D1074" s="23" t="str">
        <f t="shared" si="402"/>
        <v>21505</v>
      </c>
      <c r="E1074" s="25">
        <f>VLOOKUP(A1074,'[1]L02'!$A$6:$D$1317,4,0)</f>
        <v>115</v>
      </c>
      <c r="F1074" s="25">
        <f>ROUND(SUMIF([3]表三汇总表!$A$10:$A$611,A1074,[3]表三汇总表!$D$10:$D$611),0)</f>
        <v>0</v>
      </c>
      <c r="G1074" s="25">
        <f>VLOOKUP(A1074,'[2]L02'!$A$6:$C$1332,3,0)</f>
        <v>10</v>
      </c>
      <c r="H1074" s="26" t="e">
        <f t="shared" si="403"/>
        <v>#DIV/0!</v>
      </c>
      <c r="I1074" s="26">
        <f t="shared" si="404"/>
        <v>-91.304347826087</v>
      </c>
      <c r="K1074" s="4"/>
    </row>
    <row r="1075" spans="1:11">
      <c r="A1075" s="21">
        <v>2150503</v>
      </c>
      <c r="B1075" s="21" t="s">
        <v>64</v>
      </c>
      <c r="C1075" s="23">
        <f t="shared" si="394"/>
        <v>7</v>
      </c>
      <c r="D1075" s="23" t="str">
        <f t="shared" si="402"/>
        <v>21505</v>
      </c>
      <c r="E1075" s="25">
        <f>VLOOKUP(A1075,'[1]L02'!$A$6:$D$1317,4,0)</f>
        <v>0</v>
      </c>
      <c r="F1075" s="25">
        <f>ROUND(SUMIF([3]表三汇总表!$A$10:$A$611,A1075,[3]表三汇总表!$D$10:$D$611),0)</f>
        <v>0</v>
      </c>
      <c r="G1075" s="25">
        <f>VLOOKUP(A1075,'[2]L02'!$A$6:$C$1332,3,0)</f>
        <v>0</v>
      </c>
      <c r="H1075" s="26" t="e">
        <f t="shared" si="403"/>
        <v>#DIV/0!</v>
      </c>
      <c r="I1075" s="26" t="e">
        <f t="shared" si="404"/>
        <v>#DIV/0!</v>
      </c>
      <c r="K1075" s="4"/>
    </row>
    <row r="1076" spans="1:11">
      <c r="A1076" s="21">
        <v>2150505</v>
      </c>
      <c r="B1076" s="21" t="s">
        <v>895</v>
      </c>
      <c r="C1076" s="23">
        <f t="shared" si="394"/>
        <v>7</v>
      </c>
      <c r="D1076" s="23" t="str">
        <f t="shared" si="402"/>
        <v>21505</v>
      </c>
      <c r="E1076" s="25">
        <f>VLOOKUP(A1076,'[1]L02'!$A$6:$D$1317,4,0)</f>
        <v>0</v>
      </c>
      <c r="F1076" s="25">
        <f>ROUND(SUMIF([3]表三汇总表!$A$10:$A$611,A1076,[3]表三汇总表!$D$10:$D$611),0)</f>
        <v>0</v>
      </c>
      <c r="G1076" s="25">
        <f>VLOOKUP(A1076,'[2]L02'!$A$6:$C$1332,3,0)</f>
        <v>0</v>
      </c>
      <c r="H1076" s="26" t="e">
        <f t="shared" si="403"/>
        <v>#DIV/0!</v>
      </c>
      <c r="I1076" s="26" t="e">
        <f t="shared" si="404"/>
        <v>#DIV/0!</v>
      </c>
      <c r="K1076" s="4"/>
    </row>
    <row r="1077" spans="1:11">
      <c r="A1077" s="21">
        <v>2150507</v>
      </c>
      <c r="B1077" s="21" t="s">
        <v>896</v>
      </c>
      <c r="C1077" s="23">
        <f t="shared" si="394"/>
        <v>7</v>
      </c>
      <c r="D1077" s="23" t="str">
        <f t="shared" si="402"/>
        <v>21505</v>
      </c>
      <c r="E1077" s="25">
        <f>VLOOKUP(A1077,'[1]L02'!$A$6:$D$1317,4,0)</f>
        <v>0</v>
      </c>
      <c r="F1077" s="25">
        <f>ROUND(SUMIF([3]表三汇总表!$A$10:$A$611,A1077,[3]表三汇总表!$D$10:$D$611),0)</f>
        <v>0</v>
      </c>
      <c r="G1077" s="25">
        <f>VLOOKUP(A1077,'[2]L02'!$A$6:$C$1332,3,0)</f>
        <v>0</v>
      </c>
      <c r="H1077" s="26" t="e">
        <f t="shared" si="403"/>
        <v>#DIV/0!</v>
      </c>
      <c r="I1077" s="26" t="e">
        <f t="shared" si="404"/>
        <v>#DIV/0!</v>
      </c>
      <c r="K1077" s="4"/>
    </row>
    <row r="1078" spans="1:11">
      <c r="A1078" s="21">
        <v>2150508</v>
      </c>
      <c r="B1078" s="21" t="s">
        <v>897</v>
      </c>
      <c r="C1078" s="23">
        <f t="shared" si="394"/>
        <v>7</v>
      </c>
      <c r="D1078" s="23" t="str">
        <f t="shared" si="402"/>
        <v>21505</v>
      </c>
      <c r="E1078" s="25">
        <f>VLOOKUP(A1078,'[1]L02'!$A$6:$D$1317,4,0)</f>
        <v>0</v>
      </c>
      <c r="F1078" s="25">
        <f>ROUND(SUMIF([3]表三汇总表!$A$10:$A$611,A1078,[3]表三汇总表!$D$10:$D$611),0)</f>
        <v>0</v>
      </c>
      <c r="G1078" s="25">
        <f>VLOOKUP(A1078,'[2]L02'!$A$6:$C$1332,3,0)</f>
        <v>0</v>
      </c>
      <c r="H1078" s="26" t="e">
        <f t="shared" si="403"/>
        <v>#DIV/0!</v>
      </c>
      <c r="I1078" s="26" t="e">
        <f t="shared" si="404"/>
        <v>#DIV/0!</v>
      </c>
      <c r="K1078" s="4"/>
    </row>
    <row r="1079" spans="1:11">
      <c r="A1079" s="21">
        <v>2150516</v>
      </c>
      <c r="B1079" s="21" t="s">
        <v>898</v>
      </c>
      <c r="C1079" s="23">
        <f t="shared" si="394"/>
        <v>7</v>
      </c>
      <c r="D1079" s="23" t="str">
        <f t="shared" si="402"/>
        <v>21505</v>
      </c>
      <c r="E1079" s="25">
        <f>VLOOKUP(A1079,'[1]L02'!$A$6:$D$1317,4,0)</f>
        <v>0</v>
      </c>
      <c r="F1079" s="25">
        <f>ROUND(SUMIF([3]表三汇总表!$A$10:$A$611,A1079,[3]表三汇总表!$D$10:$D$611),0)</f>
        <v>0</v>
      </c>
      <c r="G1079" s="25">
        <f>VLOOKUP(A1079,'[2]L02'!$A$6:$C$1332,3,0)</f>
        <v>0</v>
      </c>
      <c r="H1079" s="26" t="e">
        <f t="shared" si="403"/>
        <v>#DIV/0!</v>
      </c>
      <c r="I1079" s="26" t="e">
        <f t="shared" si="404"/>
        <v>#DIV/0!</v>
      </c>
      <c r="K1079" s="4"/>
    </row>
    <row r="1080" spans="1:11">
      <c r="A1080" s="21">
        <v>2150517</v>
      </c>
      <c r="B1080" s="21" t="s">
        <v>429</v>
      </c>
      <c r="C1080" s="23">
        <f t="shared" si="394"/>
        <v>7</v>
      </c>
      <c r="D1080" s="23" t="str">
        <f t="shared" si="402"/>
        <v>21505</v>
      </c>
      <c r="E1080" s="25">
        <f>VLOOKUP(A1080,'[1]L02'!$A$6:$D$1317,4,0)</f>
        <v>234</v>
      </c>
      <c r="F1080" s="25">
        <f>ROUND(SUMIF([3]表三汇总表!$A$10:$A$611,A1080,[3]表三汇总表!$D$10:$D$611),0)</f>
        <v>0</v>
      </c>
      <c r="G1080" s="25">
        <f>VLOOKUP(A1080,'[2]L02'!$A$6:$C$1332,3,0)</f>
        <v>916</v>
      </c>
      <c r="H1080" s="26" t="e">
        <f t="shared" si="403"/>
        <v>#DIV/0!</v>
      </c>
      <c r="I1080" s="26">
        <f t="shared" si="404"/>
        <v>291.452991452991</v>
      </c>
      <c r="K1080" s="4"/>
    </row>
    <row r="1081" spans="1:11">
      <c r="A1081" s="21">
        <v>2150550</v>
      </c>
      <c r="B1081" s="21" t="s">
        <v>33</v>
      </c>
      <c r="C1081" s="23">
        <f t="shared" si="394"/>
        <v>7</v>
      </c>
      <c r="D1081" s="23" t="str">
        <f t="shared" si="402"/>
        <v>21505</v>
      </c>
      <c r="E1081" s="25">
        <f>VLOOKUP(A1081,'[1]L02'!$A$6:$D$1317,4,0)</f>
        <v>0</v>
      </c>
      <c r="F1081" s="25">
        <f>ROUND(SUMIF([3]表三汇总表!$A$10:$A$611,A1081,[3]表三汇总表!$D$10:$D$611),0)</f>
        <v>0</v>
      </c>
      <c r="G1081" s="25">
        <f>VLOOKUP(A1081,'[2]L02'!$A$6:$C$1332,3,0)</f>
        <v>0</v>
      </c>
      <c r="H1081" s="26" t="e">
        <f t="shared" si="403"/>
        <v>#DIV/0!</v>
      </c>
      <c r="I1081" s="26" t="e">
        <f t="shared" si="404"/>
        <v>#DIV/0!</v>
      </c>
      <c r="K1081" s="4"/>
    </row>
    <row r="1082" spans="1:11">
      <c r="A1082" s="21">
        <v>2150599</v>
      </c>
      <c r="B1082" s="21" t="s">
        <v>430</v>
      </c>
      <c r="C1082" s="23">
        <f t="shared" si="394"/>
        <v>7</v>
      </c>
      <c r="D1082" s="23" t="str">
        <f t="shared" si="402"/>
        <v>21505</v>
      </c>
      <c r="E1082" s="25">
        <f>VLOOKUP(A1082,'[1]L02'!$A$6:$D$1317,4,0)</f>
        <v>39</v>
      </c>
      <c r="F1082" s="25">
        <f>ROUND(SUMIF([3]表三汇总表!$A$10:$A$611,A1082,[3]表三汇总表!$D$10:$D$611),0)</f>
        <v>0</v>
      </c>
      <c r="G1082" s="25">
        <f>VLOOKUP(A1082,'[2]L02'!$A$6:$C$1332,3,0)</f>
        <v>0</v>
      </c>
      <c r="H1082" s="26" t="e">
        <f t="shared" si="403"/>
        <v>#DIV/0!</v>
      </c>
      <c r="I1082" s="26">
        <f t="shared" si="404"/>
        <v>-100</v>
      </c>
      <c r="K1082" s="4"/>
    </row>
    <row r="1083" spans="1:11">
      <c r="A1083" s="21">
        <v>21507</v>
      </c>
      <c r="B1083" s="22" t="s">
        <v>899</v>
      </c>
      <c r="C1083" s="23">
        <f t="shared" si="394"/>
        <v>5</v>
      </c>
      <c r="D1083" s="23" t="str">
        <f t="shared" si="402"/>
        <v/>
      </c>
      <c r="E1083" s="34">
        <f t="shared" ref="E1083:G1083" si="405">SUM(E1084:E1089)</f>
        <v>0</v>
      </c>
      <c r="F1083" s="34">
        <f t="shared" si="405"/>
        <v>0</v>
      </c>
      <c r="G1083" s="34">
        <f t="shared" si="405"/>
        <v>0</v>
      </c>
      <c r="H1083" s="20" t="e">
        <f t="shared" si="403"/>
        <v>#DIV/0!</v>
      </c>
      <c r="I1083" s="20" t="e">
        <f t="shared" si="404"/>
        <v>#DIV/0!</v>
      </c>
      <c r="K1083" s="4"/>
    </row>
    <row r="1084" spans="1:11">
      <c r="A1084" s="21">
        <v>2150701</v>
      </c>
      <c r="B1084" s="21" t="s">
        <v>12</v>
      </c>
      <c r="C1084" s="23">
        <f t="shared" si="394"/>
        <v>7</v>
      </c>
      <c r="D1084" s="23" t="str">
        <f t="shared" si="402"/>
        <v>21507</v>
      </c>
      <c r="E1084" s="25">
        <f>VLOOKUP(A1084,'[1]L02'!$A$6:$D$1317,4,0)</f>
        <v>0</v>
      </c>
      <c r="F1084" s="25">
        <f>ROUND(SUMIF([3]表三汇总表!$A$10:$A$611,A1084,[3]表三汇总表!$D$10:$D$611),0)</f>
        <v>0</v>
      </c>
      <c r="G1084" s="25">
        <f>VLOOKUP(A1084,'[2]L02'!$A$6:$C$1332,3,0)</f>
        <v>0</v>
      </c>
      <c r="H1084" s="26" t="e">
        <f t="shared" ref="H1084:H1090" si="406">G1084/F1084*100</f>
        <v>#DIV/0!</v>
      </c>
      <c r="I1084" s="26" t="e">
        <f t="shared" ref="I1084:I1090" si="407">(G1084-E1084)/E1084*100</f>
        <v>#DIV/0!</v>
      </c>
      <c r="K1084" s="4"/>
    </row>
    <row r="1085" spans="1:11">
      <c r="A1085" s="21">
        <v>2150702</v>
      </c>
      <c r="B1085" s="21" t="s">
        <v>13</v>
      </c>
      <c r="C1085" s="23">
        <f t="shared" si="394"/>
        <v>7</v>
      </c>
      <c r="D1085" s="23" t="str">
        <f t="shared" si="402"/>
        <v>21507</v>
      </c>
      <c r="E1085" s="25">
        <f>VLOOKUP(A1085,'[1]L02'!$A$6:$D$1317,4,0)</f>
        <v>0</v>
      </c>
      <c r="F1085" s="25">
        <f>ROUND(SUMIF([3]表三汇总表!$A$10:$A$611,A1085,[3]表三汇总表!$D$10:$D$611),0)</f>
        <v>0</v>
      </c>
      <c r="G1085" s="25">
        <f>VLOOKUP(A1085,'[2]L02'!$A$6:$C$1332,3,0)</f>
        <v>0</v>
      </c>
      <c r="H1085" s="26" t="e">
        <f t="shared" si="406"/>
        <v>#DIV/0!</v>
      </c>
      <c r="I1085" s="26" t="e">
        <f t="shared" si="407"/>
        <v>#DIV/0!</v>
      </c>
      <c r="K1085" s="4"/>
    </row>
    <row r="1086" spans="1:11">
      <c r="A1086" s="21">
        <v>2150703</v>
      </c>
      <c r="B1086" s="21" t="s">
        <v>64</v>
      </c>
      <c r="C1086" s="23">
        <f t="shared" si="394"/>
        <v>7</v>
      </c>
      <c r="D1086" s="23" t="str">
        <f t="shared" si="402"/>
        <v>21507</v>
      </c>
      <c r="E1086" s="25">
        <f>VLOOKUP(A1086,'[1]L02'!$A$6:$D$1317,4,0)</f>
        <v>0</v>
      </c>
      <c r="F1086" s="25">
        <f>ROUND(SUMIF([3]表三汇总表!$A$10:$A$611,A1086,[3]表三汇总表!$D$10:$D$611),0)</f>
        <v>0</v>
      </c>
      <c r="G1086" s="25">
        <f>VLOOKUP(A1086,'[2]L02'!$A$6:$C$1332,3,0)</f>
        <v>0</v>
      </c>
      <c r="H1086" s="26" t="e">
        <f t="shared" si="406"/>
        <v>#DIV/0!</v>
      </c>
      <c r="I1086" s="26" t="e">
        <f t="shared" si="407"/>
        <v>#DIV/0!</v>
      </c>
      <c r="K1086" s="4"/>
    </row>
    <row r="1087" spans="1:11">
      <c r="A1087" s="21">
        <v>2150704</v>
      </c>
      <c r="B1087" s="21" t="s">
        <v>900</v>
      </c>
      <c r="C1087" s="23">
        <f t="shared" si="394"/>
        <v>7</v>
      </c>
      <c r="D1087" s="23" t="str">
        <f t="shared" si="402"/>
        <v>21507</v>
      </c>
      <c r="E1087" s="25">
        <f>VLOOKUP(A1087,'[1]L02'!$A$6:$D$1317,4,0)</f>
        <v>0</v>
      </c>
      <c r="F1087" s="25">
        <f>ROUND(SUMIF([3]表三汇总表!$A$10:$A$611,A1087,[3]表三汇总表!$D$10:$D$611),0)</f>
        <v>0</v>
      </c>
      <c r="G1087" s="25">
        <f>VLOOKUP(A1087,'[2]L02'!$A$6:$C$1332,3,0)</f>
        <v>0</v>
      </c>
      <c r="H1087" s="26" t="e">
        <f t="shared" si="406"/>
        <v>#DIV/0!</v>
      </c>
      <c r="I1087" s="26" t="e">
        <f t="shared" si="407"/>
        <v>#DIV/0!</v>
      </c>
      <c r="K1087" s="4"/>
    </row>
    <row r="1088" spans="1:11">
      <c r="A1088" s="21">
        <v>2150705</v>
      </c>
      <c r="B1088" s="21" t="s">
        <v>901</v>
      </c>
      <c r="C1088" s="23">
        <f t="shared" si="394"/>
        <v>7</v>
      </c>
      <c r="D1088" s="23" t="str">
        <f t="shared" si="402"/>
        <v>21507</v>
      </c>
      <c r="E1088" s="25">
        <f>VLOOKUP(A1088,'[1]L02'!$A$6:$D$1317,4,0)</f>
        <v>0</v>
      </c>
      <c r="F1088" s="25">
        <f>ROUND(SUMIF([3]表三汇总表!$A$10:$A$611,A1088,[3]表三汇总表!$D$10:$D$611),0)</f>
        <v>0</v>
      </c>
      <c r="G1088" s="25">
        <f>VLOOKUP(A1088,'[2]L02'!$A$6:$C$1332,3,0)</f>
        <v>0</v>
      </c>
      <c r="H1088" s="26" t="e">
        <f t="shared" si="406"/>
        <v>#DIV/0!</v>
      </c>
      <c r="I1088" s="26" t="e">
        <f t="shared" si="407"/>
        <v>#DIV/0!</v>
      </c>
      <c r="K1088" s="4"/>
    </row>
    <row r="1089" spans="1:11">
      <c r="A1089" s="21">
        <v>2150799</v>
      </c>
      <c r="B1089" s="21" t="s">
        <v>902</v>
      </c>
      <c r="C1089" s="23">
        <f t="shared" si="394"/>
        <v>7</v>
      </c>
      <c r="D1089" s="23" t="str">
        <f t="shared" si="402"/>
        <v>21507</v>
      </c>
      <c r="E1089" s="25">
        <f>VLOOKUP(A1089,'[1]L02'!$A$6:$D$1317,4,0)</f>
        <v>0</v>
      </c>
      <c r="F1089" s="25">
        <f>ROUND(SUMIF([3]表三汇总表!$A$10:$A$611,A1089,[3]表三汇总表!$D$10:$D$611),0)</f>
        <v>0</v>
      </c>
      <c r="G1089" s="25">
        <f>VLOOKUP(A1089,'[2]L02'!$A$6:$C$1332,3,0)</f>
        <v>0</v>
      </c>
      <c r="H1089" s="26" t="e">
        <f t="shared" si="406"/>
        <v>#DIV/0!</v>
      </c>
      <c r="I1089" s="26" t="e">
        <f t="shared" si="407"/>
        <v>#DIV/0!</v>
      </c>
      <c r="K1089" s="4"/>
    </row>
    <row r="1090" spans="1:11">
      <c r="A1090" s="21">
        <v>21508</v>
      </c>
      <c r="B1090" s="22" t="s">
        <v>431</v>
      </c>
      <c r="C1090" s="23">
        <f t="shared" si="394"/>
        <v>5</v>
      </c>
      <c r="D1090" s="23" t="str">
        <f t="shared" si="402"/>
        <v/>
      </c>
      <c r="E1090" s="34">
        <f t="shared" ref="E1090:G1090" si="408">SUM(E1091:E1097)</f>
        <v>2631</v>
      </c>
      <c r="F1090" s="34">
        <f t="shared" si="408"/>
        <v>15000</v>
      </c>
      <c r="G1090" s="34">
        <f t="shared" si="408"/>
        <v>1873</v>
      </c>
      <c r="H1090" s="20">
        <f t="shared" si="406"/>
        <v>12.4866666666667</v>
      </c>
      <c r="I1090" s="20">
        <f t="shared" si="407"/>
        <v>-28.8103382744204</v>
      </c>
      <c r="K1090" s="4"/>
    </row>
    <row r="1091" spans="1:11">
      <c r="A1091" s="21">
        <v>2150801</v>
      </c>
      <c r="B1091" s="21" t="s">
        <v>12</v>
      </c>
      <c r="C1091" s="23">
        <f t="shared" si="394"/>
        <v>7</v>
      </c>
      <c r="D1091" s="23" t="str">
        <f t="shared" si="402"/>
        <v>21508</v>
      </c>
      <c r="E1091" s="25">
        <f>VLOOKUP(A1091,'[1]L02'!$A$6:$D$1317,4,0)</f>
        <v>0</v>
      </c>
      <c r="F1091" s="25">
        <f>ROUND(SUMIF([3]表三汇总表!$A$10:$A$611,A1091,[3]表三汇总表!$D$10:$D$611),0)</f>
        <v>0</v>
      </c>
      <c r="G1091" s="25">
        <f>VLOOKUP(A1091,'[2]L02'!$A$6:$C$1332,3,0)</f>
        <v>0</v>
      </c>
      <c r="H1091" s="26" t="e">
        <f t="shared" ref="H1091:H1098" si="409">G1091/F1091*100</f>
        <v>#DIV/0!</v>
      </c>
      <c r="I1091" s="26" t="e">
        <f t="shared" ref="I1091:I1098" si="410">(G1091-E1091)/E1091*100</f>
        <v>#DIV/0!</v>
      </c>
      <c r="K1091" s="4"/>
    </row>
    <row r="1092" spans="1:11">
      <c r="A1092" s="21">
        <v>2150802</v>
      </c>
      <c r="B1092" s="21" t="s">
        <v>13</v>
      </c>
      <c r="C1092" s="23">
        <f t="shared" si="394"/>
        <v>7</v>
      </c>
      <c r="D1092" s="23" t="str">
        <f t="shared" si="402"/>
        <v>21508</v>
      </c>
      <c r="E1092" s="25">
        <f>VLOOKUP(A1092,'[1]L02'!$A$6:$D$1317,4,0)</f>
        <v>0</v>
      </c>
      <c r="F1092" s="25">
        <f>ROUND(SUMIF([3]表三汇总表!$A$10:$A$611,A1092,[3]表三汇总表!$D$10:$D$611),0)</f>
        <v>0</v>
      </c>
      <c r="G1092" s="25">
        <f>VLOOKUP(A1092,'[2]L02'!$A$6:$C$1332,3,0)</f>
        <v>0</v>
      </c>
      <c r="H1092" s="26" t="e">
        <f t="shared" si="409"/>
        <v>#DIV/0!</v>
      </c>
      <c r="I1092" s="26" t="e">
        <f t="shared" si="410"/>
        <v>#DIV/0!</v>
      </c>
      <c r="K1092" s="4"/>
    </row>
    <row r="1093" spans="1:11">
      <c r="A1093" s="21">
        <v>2150803</v>
      </c>
      <c r="B1093" s="21" t="s">
        <v>64</v>
      </c>
      <c r="C1093" s="23">
        <f t="shared" si="394"/>
        <v>7</v>
      </c>
      <c r="D1093" s="23" t="str">
        <f t="shared" si="402"/>
        <v>21508</v>
      </c>
      <c r="E1093" s="25">
        <f>VLOOKUP(A1093,'[1]L02'!$A$6:$D$1317,4,0)</f>
        <v>0</v>
      </c>
      <c r="F1093" s="25">
        <f>ROUND(SUMIF([3]表三汇总表!$A$10:$A$611,A1093,[3]表三汇总表!$D$10:$D$611),0)</f>
        <v>0</v>
      </c>
      <c r="G1093" s="25">
        <f>VLOOKUP(A1093,'[2]L02'!$A$6:$C$1332,3,0)</f>
        <v>0</v>
      </c>
      <c r="H1093" s="26" t="e">
        <f t="shared" si="409"/>
        <v>#DIV/0!</v>
      </c>
      <c r="I1093" s="26" t="e">
        <f t="shared" si="410"/>
        <v>#DIV/0!</v>
      </c>
      <c r="K1093" s="4"/>
    </row>
    <row r="1094" spans="1:11">
      <c r="A1094" s="21">
        <v>2150804</v>
      </c>
      <c r="B1094" s="21" t="s">
        <v>903</v>
      </c>
      <c r="C1094" s="23">
        <f t="shared" si="394"/>
        <v>7</v>
      </c>
      <c r="D1094" s="23" t="str">
        <f t="shared" si="402"/>
        <v>21508</v>
      </c>
      <c r="E1094" s="25">
        <f>VLOOKUP(A1094,'[1]L02'!$A$6:$D$1317,4,0)</f>
        <v>0</v>
      </c>
      <c r="F1094" s="25">
        <f>ROUND(SUMIF([3]表三汇总表!$A$10:$A$611,A1094,[3]表三汇总表!$D$10:$D$611),0)</f>
        <v>0</v>
      </c>
      <c r="G1094" s="25">
        <f>VLOOKUP(A1094,'[2]L02'!$A$6:$C$1332,3,0)</f>
        <v>0</v>
      </c>
      <c r="H1094" s="26" t="e">
        <f t="shared" si="409"/>
        <v>#DIV/0!</v>
      </c>
      <c r="I1094" s="26" t="e">
        <f t="shared" si="410"/>
        <v>#DIV/0!</v>
      </c>
      <c r="K1094" s="4"/>
    </row>
    <row r="1095" spans="1:11">
      <c r="A1095" s="21">
        <v>2150805</v>
      </c>
      <c r="B1095" s="21" t="s">
        <v>432</v>
      </c>
      <c r="C1095" s="23">
        <f t="shared" si="394"/>
        <v>7</v>
      </c>
      <c r="D1095" s="23" t="str">
        <f t="shared" si="402"/>
        <v>21508</v>
      </c>
      <c r="E1095" s="25">
        <f>VLOOKUP(A1095,'[1]L02'!$A$6:$D$1317,4,0)</f>
        <v>2631</v>
      </c>
      <c r="F1095" s="25">
        <f>ROUND(SUMIF([3]表三汇总表!$A$10:$A$611,A1095,[3]表三汇总表!$D$10:$D$611),0)</f>
        <v>0</v>
      </c>
      <c r="G1095" s="25">
        <f>VLOOKUP(A1095,'[2]L02'!$A$6:$C$1332,3,0)</f>
        <v>1655</v>
      </c>
      <c r="H1095" s="26" t="e">
        <f t="shared" si="409"/>
        <v>#DIV/0!</v>
      </c>
      <c r="I1095" s="26">
        <f t="shared" si="410"/>
        <v>-37.0961611554542</v>
      </c>
      <c r="K1095" s="4"/>
    </row>
    <row r="1096" spans="1:11">
      <c r="A1096" s="21">
        <v>2150806</v>
      </c>
      <c r="B1096" s="21" t="s">
        <v>904</v>
      </c>
      <c r="C1096" s="23">
        <f t="shared" si="394"/>
        <v>7</v>
      </c>
      <c r="D1096" s="23" t="str">
        <f t="shared" si="402"/>
        <v>21508</v>
      </c>
      <c r="E1096" s="25">
        <f>VLOOKUP(A1096,'[1]L02'!$A$6:$D$1317,4,0)</f>
        <v>0</v>
      </c>
      <c r="F1096" s="25">
        <f>ROUND(SUMIF([3]表三汇总表!$A$10:$A$611,A1096,[3]表三汇总表!$D$10:$D$611),0)</f>
        <v>0</v>
      </c>
      <c r="G1096" s="25">
        <f>VLOOKUP(A1096,'[2]L02'!$A$6:$C$1332,3,0)</f>
        <v>0</v>
      </c>
      <c r="H1096" s="26" t="e">
        <f t="shared" si="409"/>
        <v>#DIV/0!</v>
      </c>
      <c r="I1096" s="26" t="e">
        <f t="shared" si="410"/>
        <v>#DIV/0!</v>
      </c>
      <c r="K1096" s="4"/>
    </row>
    <row r="1097" spans="1:11">
      <c r="A1097" s="21">
        <v>2150899</v>
      </c>
      <c r="B1097" s="21" t="s">
        <v>433</v>
      </c>
      <c r="C1097" s="23">
        <f t="shared" si="394"/>
        <v>7</v>
      </c>
      <c r="D1097" s="23" t="str">
        <f t="shared" si="402"/>
        <v>21508</v>
      </c>
      <c r="E1097" s="25">
        <f>VLOOKUP(A1097,'[1]L02'!$A$6:$D$1317,4,0)</f>
        <v>0</v>
      </c>
      <c r="F1097" s="25">
        <f>ROUND(SUMIF([3]表三汇总表!$A$10:$A$611,A1097,[3]表三汇总表!$D$10:$D$611),0)</f>
        <v>15000</v>
      </c>
      <c r="G1097" s="25">
        <f>VLOOKUP(A1097,'[2]L02'!$A$6:$C$1332,3,0)</f>
        <v>218</v>
      </c>
      <c r="H1097" s="26">
        <f t="shared" si="409"/>
        <v>1.45333333333333</v>
      </c>
      <c r="I1097" s="26" t="e">
        <f t="shared" si="410"/>
        <v>#DIV/0!</v>
      </c>
      <c r="K1097" s="4"/>
    </row>
    <row r="1098" spans="1:11">
      <c r="A1098" s="21">
        <v>21599</v>
      </c>
      <c r="B1098" s="22" t="s">
        <v>434</v>
      </c>
      <c r="C1098" s="23">
        <f t="shared" si="394"/>
        <v>5</v>
      </c>
      <c r="D1098" s="23" t="str">
        <f t="shared" si="402"/>
        <v/>
      </c>
      <c r="E1098" s="34">
        <f t="shared" ref="E1098:G1098" si="411">SUM(E1099:E1103)</f>
        <v>4</v>
      </c>
      <c r="F1098" s="34">
        <f t="shared" si="411"/>
        <v>0</v>
      </c>
      <c r="G1098" s="34">
        <f t="shared" si="411"/>
        <v>600</v>
      </c>
      <c r="H1098" s="20" t="e">
        <f t="shared" si="409"/>
        <v>#DIV/0!</v>
      </c>
      <c r="I1098" s="20">
        <f t="shared" si="410"/>
        <v>14900</v>
      </c>
      <c r="K1098" s="4"/>
    </row>
    <row r="1099" spans="1:11">
      <c r="A1099" s="21">
        <v>2159901</v>
      </c>
      <c r="B1099" s="21" t="s">
        <v>905</v>
      </c>
      <c r="C1099" s="23">
        <f t="shared" si="394"/>
        <v>7</v>
      </c>
      <c r="D1099" s="23" t="str">
        <f t="shared" si="402"/>
        <v>21599</v>
      </c>
      <c r="E1099" s="25">
        <f>VLOOKUP(A1099,'[1]L02'!$A$6:$D$1317,4,0)</f>
        <v>0</v>
      </c>
      <c r="F1099" s="25">
        <f>ROUND(SUMIF([3]表三汇总表!$A$10:$A$611,A1099,[3]表三汇总表!$D$10:$D$611),0)</f>
        <v>0</v>
      </c>
      <c r="G1099" s="25">
        <f>VLOOKUP(A1099,'[2]L02'!$A$6:$C$1332,3,0)</f>
        <v>0</v>
      </c>
      <c r="H1099" s="26" t="e">
        <f t="shared" ref="H1099:H1105" si="412">G1099/F1099*100</f>
        <v>#DIV/0!</v>
      </c>
      <c r="I1099" s="26" t="e">
        <f t="shared" ref="I1099:I1105" si="413">(G1099-E1099)/E1099*100</f>
        <v>#DIV/0!</v>
      </c>
      <c r="K1099" s="4"/>
    </row>
    <row r="1100" spans="1:11">
      <c r="A1100" s="21">
        <v>2159904</v>
      </c>
      <c r="B1100" s="21" t="s">
        <v>906</v>
      </c>
      <c r="C1100" s="23">
        <f t="shared" si="394"/>
        <v>7</v>
      </c>
      <c r="D1100" s="23" t="str">
        <f t="shared" si="402"/>
        <v>21599</v>
      </c>
      <c r="E1100" s="25">
        <f>VLOOKUP(A1100,'[1]L02'!$A$6:$D$1317,4,0)</f>
        <v>0</v>
      </c>
      <c r="F1100" s="25">
        <f>ROUND(SUMIF([3]表三汇总表!$A$10:$A$611,A1100,[3]表三汇总表!$D$10:$D$611),0)</f>
        <v>0</v>
      </c>
      <c r="G1100" s="25">
        <f>VLOOKUP(A1100,'[2]L02'!$A$6:$C$1332,3,0)</f>
        <v>0</v>
      </c>
      <c r="H1100" s="26" t="e">
        <f t="shared" si="412"/>
        <v>#DIV/0!</v>
      </c>
      <c r="I1100" s="26" t="e">
        <f t="shared" si="413"/>
        <v>#DIV/0!</v>
      </c>
      <c r="K1100" s="4"/>
    </row>
    <row r="1101" spans="1:11">
      <c r="A1101" s="21">
        <v>2159905</v>
      </c>
      <c r="B1101" s="21" t="s">
        <v>907</v>
      </c>
      <c r="C1101" s="23">
        <f t="shared" si="394"/>
        <v>7</v>
      </c>
      <c r="D1101" s="23" t="str">
        <f t="shared" si="402"/>
        <v>21599</v>
      </c>
      <c r="E1101" s="25">
        <f>VLOOKUP(A1101,'[1]L02'!$A$6:$D$1317,4,0)</f>
        <v>0</v>
      </c>
      <c r="F1101" s="25">
        <f>ROUND(SUMIF([3]表三汇总表!$A$10:$A$611,A1101,[3]表三汇总表!$D$10:$D$611),0)</f>
        <v>0</v>
      </c>
      <c r="G1101" s="25">
        <f>VLOOKUP(A1101,'[2]L02'!$A$6:$C$1332,3,0)</f>
        <v>0</v>
      </c>
      <c r="H1101" s="26" t="e">
        <f t="shared" si="412"/>
        <v>#DIV/0!</v>
      </c>
      <c r="I1101" s="26" t="e">
        <f t="shared" si="413"/>
        <v>#DIV/0!</v>
      </c>
      <c r="K1101" s="4"/>
    </row>
    <row r="1102" spans="1:11">
      <c r="A1102" s="21">
        <v>2159906</v>
      </c>
      <c r="B1102" s="21" t="s">
        <v>908</v>
      </c>
      <c r="C1102" s="23">
        <f t="shared" si="394"/>
        <v>7</v>
      </c>
      <c r="D1102" s="23" t="str">
        <f t="shared" si="402"/>
        <v>21599</v>
      </c>
      <c r="E1102" s="25">
        <f>VLOOKUP(A1102,'[1]L02'!$A$6:$D$1317,4,0)</f>
        <v>0</v>
      </c>
      <c r="F1102" s="25">
        <f>ROUND(SUMIF([3]表三汇总表!$A$10:$A$611,A1102,[3]表三汇总表!$D$10:$D$611),0)</f>
        <v>0</v>
      </c>
      <c r="G1102" s="25">
        <f>VLOOKUP(A1102,'[2]L02'!$A$6:$C$1332,3,0)</f>
        <v>0</v>
      </c>
      <c r="H1102" s="26" t="e">
        <f t="shared" si="412"/>
        <v>#DIV/0!</v>
      </c>
      <c r="I1102" s="26" t="e">
        <f t="shared" si="413"/>
        <v>#DIV/0!</v>
      </c>
      <c r="K1102" s="4"/>
    </row>
    <row r="1103" spans="1:11">
      <c r="A1103" s="21">
        <v>2159999</v>
      </c>
      <c r="B1103" s="21" t="s">
        <v>435</v>
      </c>
      <c r="C1103" s="23">
        <f t="shared" si="394"/>
        <v>7</v>
      </c>
      <c r="D1103" s="23" t="str">
        <f t="shared" si="402"/>
        <v>21599</v>
      </c>
      <c r="E1103" s="25">
        <f>VLOOKUP(A1103,'[1]L02'!$A$6:$D$1317,4,0)</f>
        <v>4</v>
      </c>
      <c r="F1103" s="25">
        <f>ROUND(SUMIF([3]表三汇总表!$A$10:$A$611,A1103,[3]表三汇总表!$D$10:$D$611),0)</f>
        <v>0</v>
      </c>
      <c r="G1103" s="25">
        <f>VLOOKUP(A1103,'[2]L02'!$A$6:$C$1332,3,0)</f>
        <v>600</v>
      </c>
      <c r="H1103" s="26" t="e">
        <f t="shared" si="412"/>
        <v>#DIV/0!</v>
      </c>
      <c r="I1103" s="26">
        <f t="shared" si="413"/>
        <v>14900</v>
      </c>
      <c r="K1103" s="4"/>
    </row>
    <row r="1104" spans="1:9">
      <c r="A1104" s="21">
        <v>216</v>
      </c>
      <c r="B1104" s="22" t="s">
        <v>436</v>
      </c>
      <c r="C1104" s="23">
        <f t="shared" si="394"/>
        <v>3</v>
      </c>
      <c r="D1104" s="23"/>
      <c r="E1104" s="34">
        <f t="shared" ref="E1104:G1104" si="414">E1105+E1115+E1121</f>
        <v>2033</v>
      </c>
      <c r="F1104" s="34">
        <f t="shared" si="414"/>
        <v>148</v>
      </c>
      <c r="G1104" s="34">
        <f t="shared" si="414"/>
        <v>1789</v>
      </c>
      <c r="H1104" s="20">
        <f t="shared" si="412"/>
        <v>1208.78378378378</v>
      </c>
      <c r="I1104" s="20">
        <f t="shared" si="413"/>
        <v>-12.0019675356616</v>
      </c>
    </row>
    <row r="1105" spans="1:11">
      <c r="A1105" s="21">
        <v>21602</v>
      </c>
      <c r="B1105" s="22" t="s">
        <v>437</v>
      </c>
      <c r="C1105" s="23">
        <f t="shared" si="394"/>
        <v>5</v>
      </c>
      <c r="D1105" s="23" t="str">
        <f t="shared" ref="D1105:D1123" si="415">IF(C1105=5,"",MID(A1105,1,5))</f>
        <v/>
      </c>
      <c r="E1105" s="34">
        <f t="shared" ref="E1105:G1105" si="416">SUM(E1106:E1114)</f>
        <v>1096</v>
      </c>
      <c r="F1105" s="34">
        <f t="shared" si="416"/>
        <v>148</v>
      </c>
      <c r="G1105" s="34">
        <f t="shared" si="416"/>
        <v>357</v>
      </c>
      <c r="H1105" s="20">
        <f t="shared" si="412"/>
        <v>241.216216216216</v>
      </c>
      <c r="I1105" s="20">
        <f t="shared" si="413"/>
        <v>-67.4270072992701</v>
      </c>
      <c r="K1105" s="4"/>
    </row>
    <row r="1106" spans="1:11">
      <c r="A1106" s="21">
        <v>2160201</v>
      </c>
      <c r="B1106" s="21" t="s">
        <v>12</v>
      </c>
      <c r="C1106" s="23">
        <f t="shared" si="394"/>
        <v>7</v>
      </c>
      <c r="D1106" s="23" t="str">
        <f t="shared" si="415"/>
        <v>21602</v>
      </c>
      <c r="E1106" s="25">
        <f>VLOOKUP(A1106,'[1]L02'!$A$6:$D$1317,4,0)</f>
        <v>0</v>
      </c>
      <c r="F1106" s="25">
        <f>ROUND(SUMIF([3]表三汇总表!$A$10:$A$611,A1106,[3]表三汇总表!$D$10:$D$611),0)</f>
        <v>0</v>
      </c>
      <c r="G1106" s="25">
        <f>VLOOKUP(A1106,'[2]L02'!$A$6:$C$1332,3,0)</f>
        <v>70</v>
      </c>
      <c r="H1106" s="26" t="e">
        <f t="shared" ref="H1106:H1115" si="417">G1106/F1106*100</f>
        <v>#DIV/0!</v>
      </c>
      <c r="I1106" s="26" t="e">
        <f t="shared" ref="I1106:I1115" si="418">(G1106-E1106)/E1106*100</f>
        <v>#DIV/0!</v>
      </c>
      <c r="K1106" s="4"/>
    </row>
    <row r="1107" spans="1:11">
      <c r="A1107" s="21">
        <v>2160202</v>
      </c>
      <c r="B1107" s="21" t="s">
        <v>13</v>
      </c>
      <c r="C1107" s="23">
        <f t="shared" si="394"/>
        <v>7</v>
      </c>
      <c r="D1107" s="23" t="str">
        <f t="shared" si="415"/>
        <v>21602</v>
      </c>
      <c r="E1107" s="25">
        <f>VLOOKUP(A1107,'[1]L02'!$A$6:$D$1317,4,0)</f>
        <v>127</v>
      </c>
      <c r="F1107" s="25">
        <f>ROUND(SUMIF([3]表三汇总表!$A$10:$A$611,A1107,[3]表三汇总表!$D$10:$D$611),0)</f>
        <v>148</v>
      </c>
      <c r="G1107" s="25">
        <f>VLOOKUP(A1107,'[2]L02'!$A$6:$C$1332,3,0)</f>
        <v>115</v>
      </c>
      <c r="H1107" s="26">
        <f t="shared" si="417"/>
        <v>77.7027027027027</v>
      </c>
      <c r="I1107" s="26">
        <f t="shared" si="418"/>
        <v>-9.44881889763779</v>
      </c>
      <c r="K1107" s="4"/>
    </row>
    <row r="1108" spans="1:11">
      <c r="A1108" s="21">
        <v>2160203</v>
      </c>
      <c r="B1108" s="21" t="s">
        <v>64</v>
      </c>
      <c r="C1108" s="23">
        <f t="shared" si="394"/>
        <v>7</v>
      </c>
      <c r="D1108" s="23" t="str">
        <f t="shared" si="415"/>
        <v>21602</v>
      </c>
      <c r="E1108" s="25">
        <f>VLOOKUP(A1108,'[1]L02'!$A$6:$D$1317,4,0)</f>
        <v>0</v>
      </c>
      <c r="F1108" s="25">
        <f>ROUND(SUMIF([3]表三汇总表!$A$10:$A$611,A1108,[3]表三汇总表!$D$10:$D$611),0)</f>
        <v>0</v>
      </c>
      <c r="G1108" s="25">
        <f>VLOOKUP(A1108,'[2]L02'!$A$6:$C$1332,3,0)</f>
        <v>0</v>
      </c>
      <c r="H1108" s="26" t="e">
        <f t="shared" si="417"/>
        <v>#DIV/0!</v>
      </c>
      <c r="I1108" s="26" t="e">
        <f t="shared" si="418"/>
        <v>#DIV/0!</v>
      </c>
      <c r="K1108" s="4"/>
    </row>
    <row r="1109" spans="1:11">
      <c r="A1109" s="21">
        <v>2160216</v>
      </c>
      <c r="B1109" s="21" t="s">
        <v>909</v>
      </c>
      <c r="C1109" s="23">
        <f t="shared" si="394"/>
        <v>7</v>
      </c>
      <c r="D1109" s="23" t="str">
        <f t="shared" si="415"/>
        <v>21602</v>
      </c>
      <c r="E1109" s="25">
        <f>VLOOKUP(A1109,'[1]L02'!$A$6:$D$1317,4,0)</f>
        <v>0</v>
      </c>
      <c r="F1109" s="25">
        <f>ROUND(SUMIF([3]表三汇总表!$A$10:$A$611,A1109,[3]表三汇总表!$D$10:$D$611),0)</f>
        <v>0</v>
      </c>
      <c r="G1109" s="25">
        <f>VLOOKUP(A1109,'[2]L02'!$A$6:$C$1332,3,0)</f>
        <v>0</v>
      </c>
      <c r="H1109" s="26" t="e">
        <f t="shared" si="417"/>
        <v>#DIV/0!</v>
      </c>
      <c r="I1109" s="26" t="e">
        <f t="shared" si="418"/>
        <v>#DIV/0!</v>
      </c>
      <c r="K1109" s="4"/>
    </row>
    <row r="1110" spans="1:11">
      <c r="A1110" s="21">
        <v>2160217</v>
      </c>
      <c r="B1110" s="21" t="s">
        <v>910</v>
      </c>
      <c r="C1110" s="23">
        <f t="shared" ref="C1110:C1173" si="419">LEN(A1110)</f>
        <v>7</v>
      </c>
      <c r="D1110" s="23" t="str">
        <f t="shared" si="415"/>
        <v>21602</v>
      </c>
      <c r="E1110" s="25">
        <f>VLOOKUP(A1110,'[1]L02'!$A$6:$D$1317,4,0)</f>
        <v>0</v>
      </c>
      <c r="F1110" s="25">
        <f>ROUND(SUMIF([3]表三汇总表!$A$10:$A$611,A1110,[3]表三汇总表!$D$10:$D$611),0)</f>
        <v>0</v>
      </c>
      <c r="G1110" s="25">
        <f>VLOOKUP(A1110,'[2]L02'!$A$6:$C$1332,3,0)</f>
        <v>0</v>
      </c>
      <c r="H1110" s="26" t="e">
        <f t="shared" si="417"/>
        <v>#DIV/0!</v>
      </c>
      <c r="I1110" s="26" t="e">
        <f t="shared" si="418"/>
        <v>#DIV/0!</v>
      </c>
      <c r="K1110" s="4"/>
    </row>
    <row r="1111" spans="1:11">
      <c r="A1111" s="21">
        <v>2160218</v>
      </c>
      <c r="B1111" s="21" t="s">
        <v>438</v>
      </c>
      <c r="C1111" s="23">
        <f t="shared" si="419"/>
        <v>7</v>
      </c>
      <c r="D1111" s="23" t="str">
        <f t="shared" si="415"/>
        <v>21602</v>
      </c>
      <c r="E1111" s="25">
        <f>VLOOKUP(A1111,'[1]L02'!$A$6:$D$1317,4,0)</f>
        <v>11</v>
      </c>
      <c r="F1111" s="25">
        <f>ROUND(SUMIF([3]表三汇总表!$A$10:$A$611,A1111,[3]表三汇总表!$D$10:$D$611),0)</f>
        <v>0</v>
      </c>
      <c r="G1111" s="25">
        <f>VLOOKUP(A1111,'[2]L02'!$A$6:$C$1332,3,0)</f>
        <v>0</v>
      </c>
      <c r="H1111" s="26" t="e">
        <f t="shared" si="417"/>
        <v>#DIV/0!</v>
      </c>
      <c r="I1111" s="26">
        <f t="shared" si="418"/>
        <v>-100</v>
      </c>
      <c r="K1111" s="4"/>
    </row>
    <row r="1112" spans="1:11">
      <c r="A1112" s="21">
        <v>2160219</v>
      </c>
      <c r="B1112" s="21" t="s">
        <v>911</v>
      </c>
      <c r="C1112" s="23">
        <f t="shared" si="419"/>
        <v>7</v>
      </c>
      <c r="D1112" s="23" t="str">
        <f t="shared" si="415"/>
        <v>21602</v>
      </c>
      <c r="E1112" s="25">
        <f>VLOOKUP(A1112,'[1]L02'!$A$6:$D$1317,4,0)</f>
        <v>0</v>
      </c>
      <c r="F1112" s="25">
        <f>ROUND(SUMIF([3]表三汇总表!$A$10:$A$611,A1112,[3]表三汇总表!$D$10:$D$611),0)</f>
        <v>0</v>
      </c>
      <c r="G1112" s="25">
        <f>VLOOKUP(A1112,'[2]L02'!$A$6:$C$1332,3,0)</f>
        <v>0</v>
      </c>
      <c r="H1112" s="26" t="e">
        <f t="shared" si="417"/>
        <v>#DIV/0!</v>
      </c>
      <c r="I1112" s="26" t="e">
        <f t="shared" si="418"/>
        <v>#DIV/0!</v>
      </c>
      <c r="K1112" s="4"/>
    </row>
    <row r="1113" spans="1:11">
      <c r="A1113" s="21">
        <v>2160250</v>
      </c>
      <c r="B1113" s="21" t="s">
        <v>33</v>
      </c>
      <c r="C1113" s="23">
        <f t="shared" si="419"/>
        <v>7</v>
      </c>
      <c r="D1113" s="23" t="str">
        <f t="shared" si="415"/>
        <v>21602</v>
      </c>
      <c r="E1113" s="25">
        <f>VLOOKUP(A1113,'[1]L02'!$A$6:$D$1317,4,0)</f>
        <v>0</v>
      </c>
      <c r="F1113" s="25">
        <f>ROUND(SUMIF([3]表三汇总表!$A$10:$A$611,A1113,[3]表三汇总表!$D$10:$D$611),0)</f>
        <v>0</v>
      </c>
      <c r="G1113" s="25">
        <f>VLOOKUP(A1113,'[2]L02'!$A$6:$C$1332,3,0)</f>
        <v>0</v>
      </c>
      <c r="H1113" s="26" t="e">
        <f t="shared" si="417"/>
        <v>#DIV/0!</v>
      </c>
      <c r="I1113" s="26" t="e">
        <f t="shared" si="418"/>
        <v>#DIV/0!</v>
      </c>
      <c r="K1113" s="4"/>
    </row>
    <row r="1114" spans="1:11">
      <c r="A1114" s="21">
        <v>2160299</v>
      </c>
      <c r="B1114" s="21" t="s">
        <v>439</v>
      </c>
      <c r="C1114" s="23">
        <f t="shared" si="419"/>
        <v>7</v>
      </c>
      <c r="D1114" s="23" t="str">
        <f t="shared" si="415"/>
        <v>21602</v>
      </c>
      <c r="E1114" s="25">
        <f>VLOOKUP(A1114,'[1]L02'!$A$6:$D$1317,4,0)</f>
        <v>958</v>
      </c>
      <c r="F1114" s="25">
        <f>ROUND(SUMIF([3]表三汇总表!$A$10:$A$611,A1114,[3]表三汇总表!$D$10:$D$611),0)</f>
        <v>0</v>
      </c>
      <c r="G1114" s="25">
        <f>VLOOKUP(A1114,'[2]L02'!$A$6:$C$1332,3,0)</f>
        <v>172</v>
      </c>
      <c r="H1114" s="26" t="e">
        <f t="shared" si="417"/>
        <v>#DIV/0!</v>
      </c>
      <c r="I1114" s="26">
        <f t="shared" si="418"/>
        <v>-82.0459290187891</v>
      </c>
      <c r="K1114" s="4"/>
    </row>
    <row r="1115" spans="1:11">
      <c r="A1115" s="21">
        <v>21606</v>
      </c>
      <c r="B1115" s="22" t="s">
        <v>440</v>
      </c>
      <c r="C1115" s="23">
        <f t="shared" si="419"/>
        <v>5</v>
      </c>
      <c r="D1115" s="23" t="str">
        <f t="shared" si="415"/>
        <v/>
      </c>
      <c r="E1115" s="34">
        <f t="shared" ref="E1115:G1115" si="420">SUM(E1116:E1120)</f>
        <v>530</v>
      </c>
      <c r="F1115" s="34">
        <f t="shared" si="420"/>
        <v>0</v>
      </c>
      <c r="G1115" s="34">
        <f t="shared" si="420"/>
        <v>691</v>
      </c>
      <c r="H1115" s="20" t="e">
        <f t="shared" si="417"/>
        <v>#DIV/0!</v>
      </c>
      <c r="I1115" s="20">
        <f t="shared" si="418"/>
        <v>30.377358490566</v>
      </c>
      <c r="K1115" s="4"/>
    </row>
    <row r="1116" spans="1:11">
      <c r="A1116" s="21">
        <v>2160601</v>
      </c>
      <c r="B1116" s="21" t="s">
        <v>12</v>
      </c>
      <c r="C1116" s="23">
        <f t="shared" si="419"/>
        <v>7</v>
      </c>
      <c r="D1116" s="23" t="str">
        <f t="shared" si="415"/>
        <v>21606</v>
      </c>
      <c r="E1116" s="25">
        <f>VLOOKUP(A1116,'[1]L02'!$A$6:$D$1317,4,0)</f>
        <v>0</v>
      </c>
      <c r="F1116" s="25">
        <f>ROUND(SUMIF([3]表三汇总表!$A$10:$A$611,A1116,[3]表三汇总表!$D$10:$D$611),0)</f>
        <v>0</v>
      </c>
      <c r="G1116" s="25">
        <f>VLOOKUP(A1116,'[2]L02'!$A$6:$C$1332,3,0)</f>
        <v>38</v>
      </c>
      <c r="H1116" s="26" t="e">
        <f t="shared" ref="H1116:H1121" si="421">G1116/F1116*100</f>
        <v>#DIV/0!</v>
      </c>
      <c r="I1116" s="26" t="e">
        <f t="shared" ref="I1116:I1121" si="422">(G1116-E1116)/E1116*100</f>
        <v>#DIV/0!</v>
      </c>
      <c r="K1116" s="4"/>
    </row>
    <row r="1117" spans="1:11">
      <c r="A1117" s="21">
        <v>2160602</v>
      </c>
      <c r="B1117" s="21" t="s">
        <v>13</v>
      </c>
      <c r="C1117" s="23">
        <f t="shared" si="419"/>
        <v>7</v>
      </c>
      <c r="D1117" s="23" t="str">
        <f t="shared" si="415"/>
        <v>21606</v>
      </c>
      <c r="E1117" s="25">
        <f>VLOOKUP(A1117,'[1]L02'!$A$6:$D$1317,4,0)</f>
        <v>0</v>
      </c>
      <c r="F1117" s="25">
        <f>ROUND(SUMIF([3]表三汇总表!$A$10:$A$611,A1117,[3]表三汇总表!$D$10:$D$611),0)</f>
        <v>0</v>
      </c>
      <c r="G1117" s="25">
        <f>VLOOKUP(A1117,'[2]L02'!$A$6:$C$1332,3,0)</f>
        <v>0</v>
      </c>
      <c r="H1117" s="26" t="e">
        <f t="shared" si="421"/>
        <v>#DIV/0!</v>
      </c>
      <c r="I1117" s="26" t="e">
        <f t="shared" si="422"/>
        <v>#DIV/0!</v>
      </c>
      <c r="K1117" s="4"/>
    </row>
    <row r="1118" spans="1:11">
      <c r="A1118" s="21">
        <v>2160603</v>
      </c>
      <c r="B1118" s="21" t="s">
        <v>64</v>
      </c>
      <c r="C1118" s="23">
        <f t="shared" si="419"/>
        <v>7</v>
      </c>
      <c r="D1118" s="23" t="str">
        <f t="shared" si="415"/>
        <v>21606</v>
      </c>
      <c r="E1118" s="25">
        <f>VLOOKUP(A1118,'[1]L02'!$A$6:$D$1317,4,0)</f>
        <v>0</v>
      </c>
      <c r="F1118" s="25">
        <f>ROUND(SUMIF([3]表三汇总表!$A$10:$A$611,A1118,[3]表三汇总表!$D$10:$D$611),0)</f>
        <v>0</v>
      </c>
      <c r="G1118" s="25">
        <f>VLOOKUP(A1118,'[2]L02'!$A$6:$C$1332,3,0)</f>
        <v>0</v>
      </c>
      <c r="H1118" s="26" t="e">
        <f t="shared" si="421"/>
        <v>#DIV/0!</v>
      </c>
      <c r="I1118" s="26" t="e">
        <f t="shared" si="422"/>
        <v>#DIV/0!</v>
      </c>
      <c r="K1118" s="4"/>
    </row>
    <row r="1119" spans="1:11">
      <c r="A1119" s="21">
        <v>2160607</v>
      </c>
      <c r="B1119" s="21" t="s">
        <v>912</v>
      </c>
      <c r="C1119" s="23">
        <f t="shared" si="419"/>
        <v>7</v>
      </c>
      <c r="D1119" s="23" t="str">
        <f t="shared" si="415"/>
        <v>21606</v>
      </c>
      <c r="E1119" s="25">
        <f>VLOOKUP(A1119,'[1]L02'!$A$6:$D$1317,4,0)</f>
        <v>0</v>
      </c>
      <c r="F1119" s="25">
        <f>ROUND(SUMIF([3]表三汇总表!$A$10:$A$611,A1119,[3]表三汇总表!$D$10:$D$611),0)</f>
        <v>0</v>
      </c>
      <c r="G1119" s="25">
        <f>VLOOKUP(A1119,'[2]L02'!$A$6:$C$1332,3,0)</f>
        <v>0</v>
      </c>
      <c r="H1119" s="26" t="e">
        <f t="shared" si="421"/>
        <v>#DIV/0!</v>
      </c>
      <c r="I1119" s="26" t="e">
        <f t="shared" si="422"/>
        <v>#DIV/0!</v>
      </c>
      <c r="K1119" s="4"/>
    </row>
    <row r="1120" spans="1:11">
      <c r="A1120" s="21">
        <v>2160699</v>
      </c>
      <c r="B1120" s="21" t="s">
        <v>441</v>
      </c>
      <c r="C1120" s="23">
        <f t="shared" si="419"/>
        <v>7</v>
      </c>
      <c r="D1120" s="23" t="str">
        <f t="shared" si="415"/>
        <v>21606</v>
      </c>
      <c r="E1120" s="25">
        <f>VLOOKUP(A1120,'[1]L02'!$A$6:$D$1317,4,0)</f>
        <v>530</v>
      </c>
      <c r="F1120" s="25">
        <f>ROUND(SUMIF([3]表三汇总表!$A$10:$A$611,A1120,[3]表三汇总表!$D$10:$D$611),0)</f>
        <v>0</v>
      </c>
      <c r="G1120" s="25">
        <f>VLOOKUP(A1120,'[2]L02'!$A$6:$C$1332,3,0)</f>
        <v>653</v>
      </c>
      <c r="H1120" s="26" t="e">
        <f t="shared" si="421"/>
        <v>#DIV/0!</v>
      </c>
      <c r="I1120" s="26">
        <f t="shared" si="422"/>
        <v>23.2075471698113</v>
      </c>
      <c r="K1120" s="4"/>
    </row>
    <row r="1121" spans="1:11">
      <c r="A1121" s="21">
        <v>21699</v>
      </c>
      <c r="B1121" s="22" t="s">
        <v>442</v>
      </c>
      <c r="C1121" s="23">
        <f t="shared" si="419"/>
        <v>5</v>
      </c>
      <c r="D1121" s="23" t="str">
        <f t="shared" si="415"/>
        <v/>
      </c>
      <c r="E1121" s="34">
        <f t="shared" ref="E1121:G1121" si="423">SUM(E1122:E1123)</f>
        <v>407</v>
      </c>
      <c r="F1121" s="34">
        <f t="shared" si="423"/>
        <v>0</v>
      </c>
      <c r="G1121" s="34">
        <f t="shared" si="423"/>
        <v>741</v>
      </c>
      <c r="H1121" s="20" t="e">
        <f t="shared" si="421"/>
        <v>#DIV/0!</v>
      </c>
      <c r="I1121" s="20">
        <f t="shared" si="422"/>
        <v>82.0638820638821</v>
      </c>
      <c r="K1121" s="4"/>
    </row>
    <row r="1122" spans="1:11">
      <c r="A1122" s="21">
        <v>2169901</v>
      </c>
      <c r="B1122" s="21" t="s">
        <v>443</v>
      </c>
      <c r="C1122" s="23">
        <f t="shared" si="419"/>
        <v>7</v>
      </c>
      <c r="D1122" s="23" t="str">
        <f t="shared" si="415"/>
        <v>21699</v>
      </c>
      <c r="E1122" s="25">
        <f>VLOOKUP(A1122,'[1]L02'!$A$6:$D$1317,4,0)</f>
        <v>0</v>
      </c>
      <c r="F1122" s="25">
        <f>ROUND(SUMIF([3]表三汇总表!$A$10:$A$611,A1122,[3]表三汇总表!$D$10:$D$611),0)</f>
        <v>0</v>
      </c>
      <c r="G1122" s="25">
        <f>VLOOKUP(A1122,'[2]L02'!$A$6:$C$1332,3,0)</f>
        <v>286</v>
      </c>
      <c r="H1122" s="26" t="e">
        <f t="shared" ref="H1122:H1132" si="424">G1122/F1122*100</f>
        <v>#DIV/0!</v>
      </c>
      <c r="I1122" s="26" t="e">
        <f t="shared" ref="I1122:I1132" si="425">(G1122-E1122)/E1122*100</f>
        <v>#DIV/0!</v>
      </c>
      <c r="K1122" s="4"/>
    </row>
    <row r="1123" spans="1:11">
      <c r="A1123" s="21">
        <v>2169999</v>
      </c>
      <c r="B1123" s="21" t="s">
        <v>444</v>
      </c>
      <c r="C1123" s="23">
        <f t="shared" si="419"/>
        <v>7</v>
      </c>
      <c r="D1123" s="23" t="str">
        <f t="shared" si="415"/>
        <v>21699</v>
      </c>
      <c r="E1123" s="25">
        <f>VLOOKUP(A1123,'[1]L02'!$A$6:$D$1317,4,0)</f>
        <v>407</v>
      </c>
      <c r="F1123" s="25">
        <f>ROUND(SUMIF([3]表三汇总表!$A$10:$A$611,A1123,[3]表三汇总表!$D$10:$D$611),0)</f>
        <v>0</v>
      </c>
      <c r="G1123" s="25">
        <f>VLOOKUP(A1123,'[2]L02'!$A$6:$C$1332,3,0)</f>
        <v>455</v>
      </c>
      <c r="H1123" s="26" t="e">
        <f t="shared" si="424"/>
        <v>#DIV/0!</v>
      </c>
      <c r="I1123" s="26">
        <f t="shared" si="425"/>
        <v>11.7936117936118</v>
      </c>
      <c r="K1123" s="4"/>
    </row>
    <row r="1124" spans="1:9">
      <c r="A1124" s="21">
        <v>217</v>
      </c>
      <c r="B1124" s="22" t="s">
        <v>445</v>
      </c>
      <c r="C1124" s="23">
        <f t="shared" si="419"/>
        <v>3</v>
      </c>
      <c r="D1124" s="23"/>
      <c r="E1124" s="34">
        <f t="shared" ref="E1124:G1124" si="426">E1125+E1132+E1142+E1148+E1151</f>
        <v>509</v>
      </c>
      <c r="F1124" s="34">
        <f t="shared" si="426"/>
        <v>427</v>
      </c>
      <c r="G1124" s="34">
        <f t="shared" si="426"/>
        <v>290</v>
      </c>
      <c r="H1124" s="20">
        <f t="shared" si="424"/>
        <v>67.9156908665105</v>
      </c>
      <c r="I1124" s="20">
        <f t="shared" si="425"/>
        <v>-43.0255402750491</v>
      </c>
    </row>
    <row r="1125" spans="1:11">
      <c r="A1125" s="21">
        <v>21701</v>
      </c>
      <c r="B1125" s="22" t="s">
        <v>446</v>
      </c>
      <c r="C1125" s="23">
        <f t="shared" si="419"/>
        <v>5</v>
      </c>
      <c r="D1125" s="23" t="str">
        <f t="shared" ref="D1125:D1153" si="427">IF(C1125=5,"",MID(A1125,1,5))</f>
        <v/>
      </c>
      <c r="E1125" s="34">
        <f t="shared" ref="E1125:G1125" si="428">SUM(E1126:E1131)</f>
        <v>509</v>
      </c>
      <c r="F1125" s="34">
        <f t="shared" si="428"/>
        <v>427</v>
      </c>
      <c r="G1125" s="34">
        <f t="shared" si="428"/>
        <v>290</v>
      </c>
      <c r="H1125" s="20">
        <f t="shared" si="424"/>
        <v>67.9156908665105</v>
      </c>
      <c r="I1125" s="20">
        <f t="shared" si="425"/>
        <v>-43.0255402750491</v>
      </c>
      <c r="K1125" s="4"/>
    </row>
    <row r="1126" spans="1:11">
      <c r="A1126" s="21">
        <v>2170101</v>
      </c>
      <c r="B1126" s="21" t="s">
        <v>12</v>
      </c>
      <c r="C1126" s="23">
        <f t="shared" si="419"/>
        <v>7</v>
      </c>
      <c r="D1126" s="23" t="str">
        <f t="shared" si="427"/>
        <v>21701</v>
      </c>
      <c r="E1126" s="25">
        <f>VLOOKUP(A1126,'[1]L02'!$A$6:$D$1317,4,0)</f>
        <v>0</v>
      </c>
      <c r="F1126" s="25">
        <f>ROUND(SUMIF([3]表三汇总表!$A$10:$A$611,A1126,[3]表三汇总表!$D$10:$D$611),0)</f>
        <v>0</v>
      </c>
      <c r="G1126" s="25">
        <f>VLOOKUP(A1126,'[2]L02'!$A$6:$C$1332,3,0)</f>
        <v>0</v>
      </c>
      <c r="H1126" s="26" t="e">
        <f t="shared" si="424"/>
        <v>#DIV/0!</v>
      </c>
      <c r="I1126" s="26" t="e">
        <f t="shared" si="425"/>
        <v>#DIV/0!</v>
      </c>
      <c r="K1126" s="4"/>
    </row>
    <row r="1127" spans="1:11">
      <c r="A1127" s="21">
        <v>2170102</v>
      </c>
      <c r="B1127" s="21" t="s">
        <v>13</v>
      </c>
      <c r="C1127" s="23">
        <f t="shared" si="419"/>
        <v>7</v>
      </c>
      <c r="D1127" s="23" t="str">
        <f t="shared" si="427"/>
        <v>21701</v>
      </c>
      <c r="E1127" s="25">
        <f>VLOOKUP(A1127,'[1]L02'!$A$6:$D$1317,4,0)</f>
        <v>346</v>
      </c>
      <c r="F1127" s="25">
        <f>ROUND(SUMIF([3]表三汇总表!$A$10:$A$611,A1127,[3]表三汇总表!$D$10:$D$611),0)</f>
        <v>427</v>
      </c>
      <c r="G1127" s="25">
        <f>VLOOKUP(A1127,'[2]L02'!$A$6:$C$1332,3,0)</f>
        <v>32</v>
      </c>
      <c r="H1127" s="26">
        <f t="shared" si="424"/>
        <v>7.49414519906323</v>
      </c>
      <c r="I1127" s="26">
        <f t="shared" si="425"/>
        <v>-90.7514450867052</v>
      </c>
      <c r="K1127" s="4"/>
    </row>
    <row r="1128" spans="1:11">
      <c r="A1128" s="21">
        <v>2170103</v>
      </c>
      <c r="B1128" s="21" t="s">
        <v>64</v>
      </c>
      <c r="C1128" s="23">
        <f t="shared" si="419"/>
        <v>7</v>
      </c>
      <c r="D1128" s="23" t="str">
        <f t="shared" si="427"/>
        <v>21701</v>
      </c>
      <c r="E1128" s="25">
        <f>VLOOKUP(A1128,'[1]L02'!$A$6:$D$1317,4,0)</f>
        <v>0</v>
      </c>
      <c r="F1128" s="25">
        <f>ROUND(SUMIF([3]表三汇总表!$A$10:$A$611,A1128,[3]表三汇总表!$D$10:$D$611),0)</f>
        <v>0</v>
      </c>
      <c r="G1128" s="25">
        <f>VLOOKUP(A1128,'[2]L02'!$A$6:$C$1332,3,0)</f>
        <v>0</v>
      </c>
      <c r="H1128" s="26" t="e">
        <f t="shared" si="424"/>
        <v>#DIV/0!</v>
      </c>
      <c r="I1128" s="26" t="e">
        <f t="shared" si="425"/>
        <v>#DIV/0!</v>
      </c>
      <c r="K1128" s="4"/>
    </row>
    <row r="1129" spans="1:11">
      <c r="A1129" s="21">
        <v>2170104</v>
      </c>
      <c r="B1129" s="21" t="s">
        <v>913</v>
      </c>
      <c r="C1129" s="23">
        <f t="shared" si="419"/>
        <v>7</v>
      </c>
      <c r="D1129" s="23" t="str">
        <f t="shared" si="427"/>
        <v>21701</v>
      </c>
      <c r="E1129" s="25">
        <f>VLOOKUP(A1129,'[1]L02'!$A$6:$D$1317,4,0)</f>
        <v>0</v>
      </c>
      <c r="F1129" s="25">
        <f>ROUND(SUMIF([3]表三汇总表!$A$10:$A$611,A1129,[3]表三汇总表!$D$10:$D$611),0)</f>
        <v>0</v>
      </c>
      <c r="G1129" s="25">
        <f>VLOOKUP(A1129,'[2]L02'!$A$6:$C$1332,3,0)</f>
        <v>0</v>
      </c>
      <c r="H1129" s="26" t="e">
        <f t="shared" si="424"/>
        <v>#DIV/0!</v>
      </c>
      <c r="I1129" s="26" t="e">
        <f t="shared" si="425"/>
        <v>#DIV/0!</v>
      </c>
      <c r="K1129" s="4"/>
    </row>
    <row r="1130" spans="1:11">
      <c r="A1130" s="21">
        <v>2170150</v>
      </c>
      <c r="B1130" s="21" t="s">
        <v>33</v>
      </c>
      <c r="C1130" s="23">
        <f t="shared" si="419"/>
        <v>7</v>
      </c>
      <c r="D1130" s="23" t="str">
        <f t="shared" si="427"/>
        <v>21701</v>
      </c>
      <c r="E1130" s="25">
        <f>VLOOKUP(A1130,'[1]L02'!$A$6:$D$1317,4,0)</f>
        <v>0</v>
      </c>
      <c r="F1130" s="25">
        <f>ROUND(SUMIF([3]表三汇总表!$A$10:$A$611,A1130,[3]表三汇总表!$D$10:$D$611),0)</f>
        <v>0</v>
      </c>
      <c r="G1130" s="25">
        <f>VLOOKUP(A1130,'[2]L02'!$A$6:$C$1332,3,0)</f>
        <v>223</v>
      </c>
      <c r="H1130" s="26" t="e">
        <f t="shared" si="424"/>
        <v>#DIV/0!</v>
      </c>
      <c r="I1130" s="26" t="e">
        <f t="shared" si="425"/>
        <v>#DIV/0!</v>
      </c>
      <c r="K1130" s="4"/>
    </row>
    <row r="1131" spans="1:11">
      <c r="A1131" s="21">
        <v>2170199</v>
      </c>
      <c r="B1131" s="21" t="s">
        <v>447</v>
      </c>
      <c r="C1131" s="23">
        <f t="shared" si="419"/>
        <v>7</v>
      </c>
      <c r="D1131" s="23" t="str">
        <f t="shared" si="427"/>
        <v>21701</v>
      </c>
      <c r="E1131" s="25">
        <f>VLOOKUP(A1131,'[1]L02'!$A$6:$D$1317,4,0)</f>
        <v>163</v>
      </c>
      <c r="F1131" s="25">
        <f>ROUND(SUMIF([3]表三汇总表!$A$10:$A$611,A1131,[3]表三汇总表!$D$10:$D$611),0)</f>
        <v>0</v>
      </c>
      <c r="G1131" s="25">
        <f>VLOOKUP(A1131,'[2]L02'!$A$6:$C$1332,3,0)</f>
        <v>35</v>
      </c>
      <c r="H1131" s="26" t="e">
        <f t="shared" si="424"/>
        <v>#DIV/0!</v>
      </c>
      <c r="I1131" s="26">
        <f t="shared" si="425"/>
        <v>-78.5276073619632</v>
      </c>
      <c r="K1131" s="4"/>
    </row>
    <row r="1132" spans="1:11">
      <c r="A1132" s="21">
        <v>21702</v>
      </c>
      <c r="B1132" s="22" t="s">
        <v>914</v>
      </c>
      <c r="C1132" s="23">
        <f t="shared" si="419"/>
        <v>5</v>
      </c>
      <c r="D1132" s="23" t="str">
        <f t="shared" si="427"/>
        <v/>
      </c>
      <c r="E1132" s="34">
        <f t="shared" ref="E1132:G1132" si="429">SUM(E1133:E1141)</f>
        <v>0</v>
      </c>
      <c r="F1132" s="34">
        <f t="shared" si="429"/>
        <v>0</v>
      </c>
      <c r="G1132" s="34">
        <f t="shared" si="429"/>
        <v>0</v>
      </c>
      <c r="H1132" s="20" t="e">
        <f t="shared" si="424"/>
        <v>#DIV/0!</v>
      </c>
      <c r="I1132" s="20" t="e">
        <f t="shared" si="425"/>
        <v>#DIV/0!</v>
      </c>
      <c r="K1132" s="4"/>
    </row>
    <row r="1133" spans="1:11">
      <c r="A1133" s="21">
        <v>2170201</v>
      </c>
      <c r="B1133" s="21" t="s">
        <v>915</v>
      </c>
      <c r="C1133" s="23">
        <f t="shared" si="419"/>
        <v>7</v>
      </c>
      <c r="D1133" s="23" t="str">
        <f t="shared" si="427"/>
        <v>21702</v>
      </c>
      <c r="E1133" s="25">
        <f>VLOOKUP(A1133,'[1]L02'!$A$6:$D$1317,4,0)</f>
        <v>0</v>
      </c>
      <c r="F1133" s="25">
        <f>ROUND(SUMIF([3]表三汇总表!$A$10:$A$611,A1133,[3]表三汇总表!$D$10:$D$611),0)</f>
        <v>0</v>
      </c>
      <c r="G1133" s="25">
        <f>VLOOKUP(A1133,'[2]L02'!$A$6:$C$1332,3,0)</f>
        <v>0</v>
      </c>
      <c r="H1133" s="26" t="e">
        <f t="shared" ref="H1133:H1142" si="430">G1133/F1133*100</f>
        <v>#DIV/0!</v>
      </c>
      <c r="I1133" s="26" t="e">
        <f t="shared" ref="I1133:I1142" si="431">(G1133-E1133)/E1133*100</f>
        <v>#DIV/0!</v>
      </c>
      <c r="K1133" s="4"/>
    </row>
    <row r="1134" spans="1:11">
      <c r="A1134" s="21">
        <v>2170202</v>
      </c>
      <c r="B1134" s="21" t="s">
        <v>916</v>
      </c>
      <c r="C1134" s="23">
        <f t="shared" si="419"/>
        <v>7</v>
      </c>
      <c r="D1134" s="23" t="str">
        <f t="shared" si="427"/>
        <v>21702</v>
      </c>
      <c r="E1134" s="25">
        <f>VLOOKUP(A1134,'[1]L02'!$A$6:$D$1317,4,0)</f>
        <v>0</v>
      </c>
      <c r="F1134" s="25">
        <f>ROUND(SUMIF([3]表三汇总表!$A$10:$A$611,A1134,[3]表三汇总表!$D$10:$D$611),0)</f>
        <v>0</v>
      </c>
      <c r="G1134" s="25">
        <f>VLOOKUP(A1134,'[2]L02'!$A$6:$C$1332,3,0)</f>
        <v>0</v>
      </c>
      <c r="H1134" s="26" t="e">
        <f t="shared" si="430"/>
        <v>#DIV/0!</v>
      </c>
      <c r="I1134" s="26" t="e">
        <f t="shared" si="431"/>
        <v>#DIV/0!</v>
      </c>
      <c r="K1134" s="4"/>
    </row>
    <row r="1135" spans="1:11">
      <c r="A1135" s="21">
        <v>2170203</v>
      </c>
      <c r="B1135" s="21" t="s">
        <v>917</v>
      </c>
      <c r="C1135" s="23">
        <f t="shared" si="419"/>
        <v>7</v>
      </c>
      <c r="D1135" s="23" t="str">
        <f t="shared" si="427"/>
        <v>21702</v>
      </c>
      <c r="E1135" s="25">
        <f>VLOOKUP(A1135,'[1]L02'!$A$6:$D$1317,4,0)</f>
        <v>0</v>
      </c>
      <c r="F1135" s="25">
        <f>ROUND(SUMIF([3]表三汇总表!$A$10:$A$611,A1135,[3]表三汇总表!$D$10:$D$611),0)</f>
        <v>0</v>
      </c>
      <c r="G1135" s="25">
        <f>VLOOKUP(A1135,'[2]L02'!$A$6:$C$1332,3,0)</f>
        <v>0</v>
      </c>
      <c r="H1135" s="26" t="e">
        <f t="shared" si="430"/>
        <v>#DIV/0!</v>
      </c>
      <c r="I1135" s="26" t="e">
        <f t="shared" si="431"/>
        <v>#DIV/0!</v>
      </c>
      <c r="K1135" s="4"/>
    </row>
    <row r="1136" spans="1:11">
      <c r="A1136" s="21">
        <v>2170204</v>
      </c>
      <c r="B1136" s="21" t="s">
        <v>918</v>
      </c>
      <c r="C1136" s="23">
        <f t="shared" si="419"/>
        <v>7</v>
      </c>
      <c r="D1136" s="23" t="str">
        <f t="shared" si="427"/>
        <v>21702</v>
      </c>
      <c r="E1136" s="25">
        <f>VLOOKUP(A1136,'[1]L02'!$A$6:$D$1317,4,0)</f>
        <v>0</v>
      </c>
      <c r="F1136" s="25">
        <f>ROUND(SUMIF([3]表三汇总表!$A$10:$A$611,A1136,[3]表三汇总表!$D$10:$D$611),0)</f>
        <v>0</v>
      </c>
      <c r="G1136" s="25">
        <f>VLOOKUP(A1136,'[2]L02'!$A$6:$C$1332,3,0)</f>
        <v>0</v>
      </c>
      <c r="H1136" s="26" t="e">
        <f t="shared" si="430"/>
        <v>#DIV/0!</v>
      </c>
      <c r="I1136" s="26" t="e">
        <f t="shared" si="431"/>
        <v>#DIV/0!</v>
      </c>
      <c r="K1136" s="4"/>
    </row>
    <row r="1137" spans="1:11">
      <c r="A1137" s="21">
        <v>2170205</v>
      </c>
      <c r="B1137" s="21" t="s">
        <v>919</v>
      </c>
      <c r="C1137" s="23">
        <f t="shared" si="419"/>
        <v>7</v>
      </c>
      <c r="D1137" s="23" t="str">
        <f t="shared" si="427"/>
        <v>21702</v>
      </c>
      <c r="E1137" s="25">
        <f>VLOOKUP(A1137,'[1]L02'!$A$6:$D$1317,4,0)</f>
        <v>0</v>
      </c>
      <c r="F1137" s="25">
        <f>ROUND(SUMIF([3]表三汇总表!$A$10:$A$611,A1137,[3]表三汇总表!$D$10:$D$611),0)</f>
        <v>0</v>
      </c>
      <c r="G1137" s="25">
        <f>VLOOKUP(A1137,'[2]L02'!$A$6:$C$1332,3,0)</f>
        <v>0</v>
      </c>
      <c r="H1137" s="26" t="e">
        <f t="shared" si="430"/>
        <v>#DIV/0!</v>
      </c>
      <c r="I1137" s="26" t="e">
        <f t="shared" si="431"/>
        <v>#DIV/0!</v>
      </c>
      <c r="K1137" s="4"/>
    </row>
    <row r="1138" spans="1:11">
      <c r="A1138" s="21">
        <v>2170206</v>
      </c>
      <c r="B1138" s="21" t="s">
        <v>920</v>
      </c>
      <c r="C1138" s="23">
        <f t="shared" si="419"/>
        <v>7</v>
      </c>
      <c r="D1138" s="23" t="str">
        <f t="shared" si="427"/>
        <v>21702</v>
      </c>
      <c r="E1138" s="25">
        <f>VLOOKUP(A1138,'[1]L02'!$A$6:$D$1317,4,0)</f>
        <v>0</v>
      </c>
      <c r="F1138" s="25">
        <f>ROUND(SUMIF([3]表三汇总表!$A$10:$A$611,A1138,[3]表三汇总表!$D$10:$D$611),0)</f>
        <v>0</v>
      </c>
      <c r="G1138" s="25">
        <f>VLOOKUP(A1138,'[2]L02'!$A$6:$C$1332,3,0)</f>
        <v>0</v>
      </c>
      <c r="H1138" s="26" t="e">
        <f t="shared" si="430"/>
        <v>#DIV/0!</v>
      </c>
      <c r="I1138" s="26" t="e">
        <f t="shared" si="431"/>
        <v>#DIV/0!</v>
      </c>
      <c r="K1138" s="4"/>
    </row>
    <row r="1139" spans="1:11">
      <c r="A1139" s="21">
        <v>2170207</v>
      </c>
      <c r="B1139" s="21" t="s">
        <v>921</v>
      </c>
      <c r="C1139" s="23">
        <f t="shared" si="419"/>
        <v>7</v>
      </c>
      <c r="D1139" s="23" t="str">
        <f t="shared" si="427"/>
        <v>21702</v>
      </c>
      <c r="E1139" s="25">
        <f>VLOOKUP(A1139,'[1]L02'!$A$6:$D$1317,4,0)</f>
        <v>0</v>
      </c>
      <c r="F1139" s="25">
        <f>ROUND(SUMIF([3]表三汇总表!$A$10:$A$611,A1139,[3]表三汇总表!$D$10:$D$611),0)</f>
        <v>0</v>
      </c>
      <c r="G1139" s="25">
        <f>VLOOKUP(A1139,'[2]L02'!$A$6:$C$1332,3,0)</f>
        <v>0</v>
      </c>
      <c r="H1139" s="26" t="e">
        <f t="shared" si="430"/>
        <v>#DIV/0!</v>
      </c>
      <c r="I1139" s="26" t="e">
        <f t="shared" si="431"/>
        <v>#DIV/0!</v>
      </c>
      <c r="K1139" s="4"/>
    </row>
    <row r="1140" spans="1:11">
      <c r="A1140" s="21">
        <v>2170208</v>
      </c>
      <c r="B1140" s="21" t="s">
        <v>922</v>
      </c>
      <c r="C1140" s="23">
        <f t="shared" si="419"/>
        <v>7</v>
      </c>
      <c r="D1140" s="23" t="str">
        <f t="shared" si="427"/>
        <v>21702</v>
      </c>
      <c r="E1140" s="25">
        <f>VLOOKUP(A1140,'[1]L02'!$A$6:$D$1317,4,0)</f>
        <v>0</v>
      </c>
      <c r="F1140" s="25">
        <f>ROUND(SUMIF([3]表三汇总表!$A$10:$A$611,A1140,[3]表三汇总表!$D$10:$D$611),0)</f>
        <v>0</v>
      </c>
      <c r="G1140" s="25">
        <f>VLOOKUP(A1140,'[2]L02'!$A$6:$C$1332,3,0)</f>
        <v>0</v>
      </c>
      <c r="H1140" s="26" t="e">
        <f t="shared" si="430"/>
        <v>#DIV/0!</v>
      </c>
      <c r="I1140" s="26" t="e">
        <f t="shared" si="431"/>
        <v>#DIV/0!</v>
      </c>
      <c r="K1140" s="4"/>
    </row>
    <row r="1141" spans="1:11">
      <c r="A1141" s="21">
        <v>2170299</v>
      </c>
      <c r="B1141" s="21" t="s">
        <v>923</v>
      </c>
      <c r="C1141" s="23">
        <f t="shared" si="419"/>
        <v>7</v>
      </c>
      <c r="D1141" s="23" t="str">
        <f t="shared" si="427"/>
        <v>21702</v>
      </c>
      <c r="E1141" s="25">
        <f>VLOOKUP(A1141,'[1]L02'!$A$6:$D$1317,4,0)</f>
        <v>0</v>
      </c>
      <c r="F1141" s="25">
        <f>ROUND(SUMIF([3]表三汇总表!$A$10:$A$611,A1141,[3]表三汇总表!$D$10:$D$611),0)</f>
        <v>0</v>
      </c>
      <c r="G1141" s="25">
        <f>VLOOKUP(A1141,'[2]L02'!$A$6:$C$1332,3,0)</f>
        <v>0</v>
      </c>
      <c r="H1141" s="26" t="e">
        <f t="shared" si="430"/>
        <v>#DIV/0!</v>
      </c>
      <c r="I1141" s="26" t="e">
        <f t="shared" si="431"/>
        <v>#DIV/0!</v>
      </c>
      <c r="K1141" s="4"/>
    </row>
    <row r="1142" spans="1:11">
      <c r="A1142" s="21">
        <v>21703</v>
      </c>
      <c r="B1142" s="22" t="s">
        <v>924</v>
      </c>
      <c r="C1142" s="23">
        <f t="shared" si="419"/>
        <v>5</v>
      </c>
      <c r="D1142" s="23" t="str">
        <f t="shared" si="427"/>
        <v/>
      </c>
      <c r="E1142" s="34">
        <f t="shared" ref="E1142:G1142" si="432">SUM(E1143:E1147)</f>
        <v>0</v>
      </c>
      <c r="F1142" s="34">
        <f t="shared" si="432"/>
        <v>0</v>
      </c>
      <c r="G1142" s="34">
        <f t="shared" si="432"/>
        <v>0</v>
      </c>
      <c r="H1142" s="20" t="e">
        <f t="shared" si="430"/>
        <v>#DIV/0!</v>
      </c>
      <c r="I1142" s="20" t="e">
        <f t="shared" si="431"/>
        <v>#DIV/0!</v>
      </c>
      <c r="K1142" s="4"/>
    </row>
    <row r="1143" spans="1:11">
      <c r="A1143" s="21">
        <v>2170301</v>
      </c>
      <c r="B1143" s="21" t="s">
        <v>925</v>
      </c>
      <c r="C1143" s="23">
        <f t="shared" si="419"/>
        <v>7</v>
      </c>
      <c r="D1143" s="23" t="str">
        <f t="shared" si="427"/>
        <v>21703</v>
      </c>
      <c r="E1143" s="25">
        <f>VLOOKUP(A1143,'[1]L02'!$A$6:$D$1317,4,0)</f>
        <v>0</v>
      </c>
      <c r="F1143" s="25">
        <f>ROUND(SUMIF([3]表三汇总表!$A$10:$A$611,A1143,[3]表三汇总表!$D$10:$D$611),0)</f>
        <v>0</v>
      </c>
      <c r="G1143" s="25">
        <f>VLOOKUP(A1143,'[2]L02'!$A$6:$C$1332,3,0)</f>
        <v>0</v>
      </c>
      <c r="H1143" s="26" t="e">
        <f t="shared" ref="H1143:H1148" si="433">G1143/F1143*100</f>
        <v>#DIV/0!</v>
      </c>
      <c r="I1143" s="26" t="e">
        <f t="shared" ref="I1143:I1148" si="434">(G1143-E1143)/E1143*100</f>
        <v>#DIV/0!</v>
      </c>
      <c r="K1143" s="4"/>
    </row>
    <row r="1144" spans="1:11">
      <c r="A1144" s="21">
        <v>2170302</v>
      </c>
      <c r="B1144" s="21" t="s">
        <v>926</v>
      </c>
      <c r="C1144" s="23">
        <f t="shared" si="419"/>
        <v>7</v>
      </c>
      <c r="D1144" s="23" t="str">
        <f t="shared" si="427"/>
        <v>21703</v>
      </c>
      <c r="E1144" s="25">
        <f>VLOOKUP(A1144,'[1]L02'!$A$6:$D$1317,4,0)</f>
        <v>0</v>
      </c>
      <c r="F1144" s="25">
        <f>ROUND(SUMIF([3]表三汇总表!$A$10:$A$611,A1144,[3]表三汇总表!$D$10:$D$611),0)</f>
        <v>0</v>
      </c>
      <c r="G1144" s="25">
        <f>VLOOKUP(A1144,'[2]L02'!$A$6:$C$1332,3,0)</f>
        <v>0</v>
      </c>
      <c r="H1144" s="26" t="e">
        <f t="shared" si="433"/>
        <v>#DIV/0!</v>
      </c>
      <c r="I1144" s="26" t="e">
        <f t="shared" si="434"/>
        <v>#DIV/0!</v>
      </c>
      <c r="K1144" s="4"/>
    </row>
    <row r="1145" spans="1:11">
      <c r="A1145" s="21">
        <v>2170303</v>
      </c>
      <c r="B1145" s="21" t="s">
        <v>927</v>
      </c>
      <c r="C1145" s="23">
        <f t="shared" si="419"/>
        <v>7</v>
      </c>
      <c r="D1145" s="23" t="str">
        <f t="shared" si="427"/>
        <v>21703</v>
      </c>
      <c r="E1145" s="25">
        <f>VLOOKUP(A1145,'[1]L02'!$A$6:$D$1317,4,0)</f>
        <v>0</v>
      </c>
      <c r="F1145" s="25">
        <f>ROUND(SUMIF([3]表三汇总表!$A$10:$A$611,A1145,[3]表三汇总表!$D$10:$D$611),0)</f>
        <v>0</v>
      </c>
      <c r="G1145" s="25">
        <f>VLOOKUP(A1145,'[2]L02'!$A$6:$C$1332,3,0)</f>
        <v>0</v>
      </c>
      <c r="H1145" s="26" t="e">
        <f t="shared" si="433"/>
        <v>#DIV/0!</v>
      </c>
      <c r="I1145" s="26" t="e">
        <f t="shared" si="434"/>
        <v>#DIV/0!</v>
      </c>
      <c r="K1145" s="4"/>
    </row>
    <row r="1146" spans="1:11">
      <c r="A1146" s="21">
        <v>2170304</v>
      </c>
      <c r="B1146" s="21" t="s">
        <v>928</v>
      </c>
      <c r="C1146" s="23">
        <f t="shared" si="419"/>
        <v>7</v>
      </c>
      <c r="D1146" s="23" t="str">
        <f t="shared" si="427"/>
        <v>21703</v>
      </c>
      <c r="E1146" s="25">
        <f>VLOOKUP(A1146,'[1]L02'!$A$6:$D$1317,4,0)</f>
        <v>0</v>
      </c>
      <c r="F1146" s="25">
        <f>ROUND(SUMIF([3]表三汇总表!$A$10:$A$611,A1146,[3]表三汇总表!$D$10:$D$611),0)</f>
        <v>0</v>
      </c>
      <c r="G1146" s="25">
        <f>VLOOKUP(A1146,'[2]L02'!$A$6:$C$1332,3,0)</f>
        <v>0</v>
      </c>
      <c r="H1146" s="26" t="e">
        <f t="shared" si="433"/>
        <v>#DIV/0!</v>
      </c>
      <c r="I1146" s="26" t="e">
        <f t="shared" si="434"/>
        <v>#DIV/0!</v>
      </c>
      <c r="K1146" s="4"/>
    </row>
    <row r="1147" spans="1:11">
      <c r="A1147" s="21">
        <v>2170399</v>
      </c>
      <c r="B1147" s="21" t="s">
        <v>929</v>
      </c>
      <c r="C1147" s="23">
        <f t="shared" si="419"/>
        <v>7</v>
      </c>
      <c r="D1147" s="23" t="str">
        <f t="shared" si="427"/>
        <v>21703</v>
      </c>
      <c r="E1147" s="25">
        <f>VLOOKUP(A1147,'[1]L02'!$A$6:$D$1317,4,0)</f>
        <v>0</v>
      </c>
      <c r="F1147" s="25">
        <f>ROUND(SUMIF([3]表三汇总表!$A$10:$A$611,A1147,[3]表三汇总表!$D$10:$D$611),0)</f>
        <v>0</v>
      </c>
      <c r="G1147" s="25">
        <f>VLOOKUP(A1147,'[2]L02'!$A$6:$C$1332,3,0)</f>
        <v>0</v>
      </c>
      <c r="H1147" s="26" t="e">
        <f t="shared" si="433"/>
        <v>#DIV/0!</v>
      </c>
      <c r="I1147" s="26" t="e">
        <f t="shared" si="434"/>
        <v>#DIV/0!</v>
      </c>
      <c r="K1147" s="4"/>
    </row>
    <row r="1148" spans="1:11">
      <c r="A1148" s="21">
        <v>21704</v>
      </c>
      <c r="B1148" s="22" t="s">
        <v>930</v>
      </c>
      <c r="C1148" s="23">
        <f t="shared" si="419"/>
        <v>5</v>
      </c>
      <c r="D1148" s="23" t="str">
        <f t="shared" si="427"/>
        <v/>
      </c>
      <c r="E1148" s="34">
        <f t="shared" ref="E1148:G1148" si="435">SUM(E1149:E1150)</f>
        <v>0</v>
      </c>
      <c r="F1148" s="34">
        <f t="shared" si="435"/>
        <v>0</v>
      </c>
      <c r="G1148" s="34">
        <f t="shared" si="435"/>
        <v>0</v>
      </c>
      <c r="H1148" s="20" t="e">
        <f t="shared" si="433"/>
        <v>#DIV/0!</v>
      </c>
      <c r="I1148" s="20" t="e">
        <f t="shared" si="434"/>
        <v>#DIV/0!</v>
      </c>
      <c r="K1148" s="4"/>
    </row>
    <row r="1149" spans="1:11">
      <c r="A1149" s="21">
        <v>2170401</v>
      </c>
      <c r="B1149" s="21" t="s">
        <v>931</v>
      </c>
      <c r="C1149" s="23">
        <f t="shared" si="419"/>
        <v>7</v>
      </c>
      <c r="D1149" s="23" t="str">
        <f t="shared" si="427"/>
        <v>21704</v>
      </c>
      <c r="E1149" s="25">
        <f>VLOOKUP(A1149,'[1]L02'!$A$6:$D$1317,4,0)</f>
        <v>0</v>
      </c>
      <c r="F1149" s="25">
        <f>ROUND(SUMIF([3]表三汇总表!$A$10:$A$611,A1149,[3]表三汇总表!$D$10:$D$611),0)</f>
        <v>0</v>
      </c>
      <c r="G1149" s="25">
        <f>VLOOKUP(A1149,'[2]L02'!$A$6:$C$1332,3,0)</f>
        <v>0</v>
      </c>
      <c r="H1149" s="26" t="e">
        <f t="shared" ref="H1149:H1154" si="436">G1149/F1149*100</f>
        <v>#DIV/0!</v>
      </c>
      <c r="I1149" s="26" t="e">
        <f t="shared" ref="I1149:I1154" si="437">(G1149-E1149)/E1149*100</f>
        <v>#DIV/0!</v>
      </c>
      <c r="K1149" s="4"/>
    </row>
    <row r="1150" spans="1:11">
      <c r="A1150" s="21">
        <v>2170499</v>
      </c>
      <c r="B1150" s="21" t="s">
        <v>932</v>
      </c>
      <c r="C1150" s="23">
        <f t="shared" si="419"/>
        <v>7</v>
      </c>
      <c r="D1150" s="23" t="str">
        <f t="shared" si="427"/>
        <v>21704</v>
      </c>
      <c r="E1150" s="25">
        <f>VLOOKUP(A1150,'[1]L02'!$A$6:$D$1317,4,0)</f>
        <v>0</v>
      </c>
      <c r="F1150" s="25">
        <f>ROUND(SUMIF([3]表三汇总表!$A$10:$A$611,A1150,[3]表三汇总表!$D$10:$D$611),0)</f>
        <v>0</v>
      </c>
      <c r="G1150" s="25">
        <f>VLOOKUP(A1150,'[2]L02'!$A$6:$C$1332,3,0)</f>
        <v>0</v>
      </c>
      <c r="H1150" s="26" t="e">
        <f t="shared" si="436"/>
        <v>#DIV/0!</v>
      </c>
      <c r="I1150" s="26" t="e">
        <f t="shared" si="437"/>
        <v>#DIV/0!</v>
      </c>
      <c r="K1150" s="4"/>
    </row>
    <row r="1151" spans="1:11">
      <c r="A1151" s="21">
        <v>21799</v>
      </c>
      <c r="B1151" s="22" t="s">
        <v>933</v>
      </c>
      <c r="C1151" s="23">
        <f t="shared" si="419"/>
        <v>5</v>
      </c>
      <c r="D1151" s="23" t="str">
        <f t="shared" si="427"/>
        <v/>
      </c>
      <c r="E1151" s="34">
        <f t="shared" ref="E1151:G1151" si="438">E1152+E1153</f>
        <v>0</v>
      </c>
      <c r="F1151" s="34">
        <f t="shared" si="438"/>
        <v>0</v>
      </c>
      <c r="G1151" s="34">
        <f t="shared" si="438"/>
        <v>0</v>
      </c>
      <c r="H1151" s="20" t="e">
        <f t="shared" si="436"/>
        <v>#DIV/0!</v>
      </c>
      <c r="I1151" s="20" t="e">
        <f t="shared" si="437"/>
        <v>#DIV/0!</v>
      </c>
      <c r="K1151" s="4"/>
    </row>
    <row r="1152" spans="1:11">
      <c r="A1152" s="21">
        <v>2179902</v>
      </c>
      <c r="B1152" s="21" t="s">
        <v>934</v>
      </c>
      <c r="C1152" s="23">
        <f t="shared" si="419"/>
        <v>7</v>
      </c>
      <c r="D1152" s="23" t="str">
        <f t="shared" si="427"/>
        <v>21799</v>
      </c>
      <c r="E1152" s="25">
        <f>VLOOKUP(A1152,'[1]L02'!$A$6:$D$1317,4,0)</f>
        <v>0</v>
      </c>
      <c r="F1152" s="25">
        <f>ROUND(SUMIF([3]表三汇总表!$A$10:$A$611,A1152,[3]表三汇总表!$D$10:$D$611),0)</f>
        <v>0</v>
      </c>
      <c r="G1152" s="25">
        <f>VLOOKUP(A1152,'[2]L02'!$A$6:$C$1332,3,0)</f>
        <v>0</v>
      </c>
      <c r="H1152" s="26" t="e">
        <f t="shared" si="436"/>
        <v>#DIV/0!</v>
      </c>
      <c r="I1152" s="26" t="e">
        <f t="shared" si="437"/>
        <v>#DIV/0!</v>
      </c>
      <c r="K1152" s="4"/>
    </row>
    <row r="1153" spans="1:11">
      <c r="A1153" s="21">
        <v>2179999</v>
      </c>
      <c r="B1153" s="21" t="s">
        <v>935</v>
      </c>
      <c r="C1153" s="23">
        <f t="shared" si="419"/>
        <v>7</v>
      </c>
      <c r="D1153" s="23" t="str">
        <f t="shared" si="427"/>
        <v>21799</v>
      </c>
      <c r="E1153" s="25">
        <f>VLOOKUP(A1153,'[1]L02'!$A$6:$D$1317,4,0)</f>
        <v>0</v>
      </c>
      <c r="F1153" s="25">
        <f>ROUND(SUMIF([3]表三汇总表!$A$10:$A$611,A1153,[3]表三汇总表!$D$10:$D$611),0)</f>
        <v>0</v>
      </c>
      <c r="G1153" s="25">
        <f>VLOOKUP(A1153,'[2]L02'!$A$6:$C$1332,3,0)</f>
        <v>0</v>
      </c>
      <c r="H1153" s="26" t="e">
        <f t="shared" si="436"/>
        <v>#DIV/0!</v>
      </c>
      <c r="I1153" s="26" t="e">
        <f t="shared" si="437"/>
        <v>#DIV/0!</v>
      </c>
      <c r="K1153" s="4"/>
    </row>
    <row r="1154" spans="1:9">
      <c r="A1154" s="21">
        <v>219</v>
      </c>
      <c r="B1154" s="22" t="s">
        <v>936</v>
      </c>
      <c r="C1154" s="23">
        <f t="shared" si="419"/>
        <v>3</v>
      </c>
      <c r="D1154" s="23"/>
      <c r="E1154" s="34">
        <f t="shared" ref="E1154:G1154" si="439">SUM(E1155:E1163)</f>
        <v>0</v>
      </c>
      <c r="F1154" s="34">
        <f t="shared" si="439"/>
        <v>0</v>
      </c>
      <c r="G1154" s="34">
        <f t="shared" si="439"/>
        <v>0</v>
      </c>
      <c r="H1154" s="20" t="e">
        <f t="shared" si="436"/>
        <v>#DIV/0!</v>
      </c>
      <c r="I1154" s="20" t="e">
        <f t="shared" si="437"/>
        <v>#DIV/0!</v>
      </c>
    </row>
    <row r="1155" spans="1:11">
      <c r="A1155" s="21">
        <v>21901</v>
      </c>
      <c r="B1155" s="22" t="s">
        <v>937</v>
      </c>
      <c r="C1155" s="23">
        <f t="shared" si="419"/>
        <v>5</v>
      </c>
      <c r="D1155" s="23" t="str">
        <f t="shared" ref="D1155:D1163" si="440">IF(C1155=5,"",MID(A1155,1,5))</f>
        <v/>
      </c>
      <c r="E1155" s="34"/>
      <c r="F1155" s="34"/>
      <c r="G1155" s="34"/>
      <c r="H1155" s="20" t="e">
        <f t="shared" ref="H1155:H1165" si="441">G1155/F1155*100</f>
        <v>#DIV/0!</v>
      </c>
      <c r="I1155" s="20" t="e">
        <f t="shared" ref="I1155:I1165" si="442">(G1155-E1155)/E1155*100</f>
        <v>#DIV/0!</v>
      </c>
      <c r="K1155" s="4"/>
    </row>
    <row r="1156" spans="1:11">
      <c r="A1156" s="21">
        <v>21902</v>
      </c>
      <c r="B1156" s="22" t="s">
        <v>938</v>
      </c>
      <c r="C1156" s="23">
        <f t="shared" si="419"/>
        <v>5</v>
      </c>
      <c r="D1156" s="23" t="str">
        <f t="shared" si="440"/>
        <v/>
      </c>
      <c r="E1156" s="34"/>
      <c r="F1156" s="34"/>
      <c r="G1156" s="34"/>
      <c r="H1156" s="20" t="e">
        <f t="shared" si="441"/>
        <v>#DIV/0!</v>
      </c>
      <c r="I1156" s="20" t="e">
        <f t="shared" si="442"/>
        <v>#DIV/0!</v>
      </c>
      <c r="K1156" s="4"/>
    </row>
    <row r="1157" spans="1:11">
      <c r="A1157" s="21">
        <v>21903</v>
      </c>
      <c r="B1157" s="22" t="s">
        <v>939</v>
      </c>
      <c r="C1157" s="23">
        <f t="shared" si="419"/>
        <v>5</v>
      </c>
      <c r="D1157" s="23" t="str">
        <f t="shared" si="440"/>
        <v/>
      </c>
      <c r="E1157" s="34"/>
      <c r="F1157" s="34"/>
      <c r="G1157" s="34"/>
      <c r="H1157" s="20" t="e">
        <f t="shared" si="441"/>
        <v>#DIV/0!</v>
      </c>
      <c r="I1157" s="20" t="e">
        <f t="shared" si="442"/>
        <v>#DIV/0!</v>
      </c>
      <c r="K1157" s="4"/>
    </row>
    <row r="1158" spans="1:11">
      <c r="A1158" s="21">
        <v>21904</v>
      </c>
      <c r="B1158" s="22" t="s">
        <v>940</v>
      </c>
      <c r="C1158" s="23">
        <f t="shared" si="419"/>
        <v>5</v>
      </c>
      <c r="D1158" s="23" t="str">
        <f t="shared" si="440"/>
        <v/>
      </c>
      <c r="E1158" s="34"/>
      <c r="F1158" s="34"/>
      <c r="G1158" s="34"/>
      <c r="H1158" s="20" t="e">
        <f t="shared" si="441"/>
        <v>#DIV/0!</v>
      </c>
      <c r="I1158" s="20" t="e">
        <f t="shared" si="442"/>
        <v>#DIV/0!</v>
      </c>
      <c r="K1158" s="4"/>
    </row>
    <row r="1159" spans="1:11">
      <c r="A1159" s="21">
        <v>21905</v>
      </c>
      <c r="B1159" s="22" t="s">
        <v>941</v>
      </c>
      <c r="C1159" s="23">
        <f t="shared" si="419"/>
        <v>5</v>
      </c>
      <c r="D1159" s="23" t="str">
        <f t="shared" si="440"/>
        <v/>
      </c>
      <c r="E1159" s="34"/>
      <c r="F1159" s="34"/>
      <c r="G1159" s="34"/>
      <c r="H1159" s="20" t="e">
        <f t="shared" si="441"/>
        <v>#DIV/0!</v>
      </c>
      <c r="I1159" s="20" t="e">
        <f t="shared" si="442"/>
        <v>#DIV/0!</v>
      </c>
      <c r="K1159" s="4"/>
    </row>
    <row r="1160" spans="1:11">
      <c r="A1160" s="21">
        <v>21906</v>
      </c>
      <c r="B1160" s="22" t="s">
        <v>343</v>
      </c>
      <c r="C1160" s="23">
        <f t="shared" si="419"/>
        <v>5</v>
      </c>
      <c r="D1160" s="23" t="str">
        <f t="shared" si="440"/>
        <v/>
      </c>
      <c r="E1160" s="34"/>
      <c r="F1160" s="34"/>
      <c r="G1160" s="34"/>
      <c r="H1160" s="20" t="e">
        <f t="shared" si="441"/>
        <v>#DIV/0!</v>
      </c>
      <c r="I1160" s="20" t="e">
        <f t="shared" si="442"/>
        <v>#DIV/0!</v>
      </c>
      <c r="K1160" s="4"/>
    </row>
    <row r="1161" spans="1:11">
      <c r="A1161" s="21">
        <v>21907</v>
      </c>
      <c r="B1161" s="22" t="s">
        <v>942</v>
      </c>
      <c r="C1161" s="23">
        <f t="shared" si="419"/>
        <v>5</v>
      </c>
      <c r="D1161" s="23" t="str">
        <f t="shared" si="440"/>
        <v/>
      </c>
      <c r="E1161" s="34"/>
      <c r="F1161" s="34"/>
      <c r="G1161" s="34"/>
      <c r="H1161" s="20" t="e">
        <f t="shared" si="441"/>
        <v>#DIV/0!</v>
      </c>
      <c r="I1161" s="20" t="e">
        <f t="shared" si="442"/>
        <v>#DIV/0!</v>
      </c>
      <c r="K1161" s="4"/>
    </row>
    <row r="1162" spans="1:11">
      <c r="A1162" s="21">
        <v>21908</v>
      </c>
      <c r="B1162" s="22" t="s">
        <v>943</v>
      </c>
      <c r="C1162" s="23">
        <f t="shared" si="419"/>
        <v>5</v>
      </c>
      <c r="D1162" s="23" t="str">
        <f t="shared" si="440"/>
        <v/>
      </c>
      <c r="E1162" s="34"/>
      <c r="F1162" s="34"/>
      <c r="G1162" s="34"/>
      <c r="H1162" s="20" t="e">
        <f t="shared" si="441"/>
        <v>#DIV/0!</v>
      </c>
      <c r="I1162" s="20" t="e">
        <f t="shared" si="442"/>
        <v>#DIV/0!</v>
      </c>
      <c r="K1162" s="4"/>
    </row>
    <row r="1163" spans="1:11">
      <c r="A1163" s="21">
        <v>21999</v>
      </c>
      <c r="B1163" s="22" t="s">
        <v>944</v>
      </c>
      <c r="C1163" s="23">
        <f t="shared" si="419"/>
        <v>5</v>
      </c>
      <c r="D1163" s="23" t="str">
        <f t="shared" si="440"/>
        <v/>
      </c>
      <c r="E1163" s="34"/>
      <c r="F1163" s="34"/>
      <c r="G1163" s="34"/>
      <c r="H1163" s="20" t="e">
        <f t="shared" si="441"/>
        <v>#DIV/0!</v>
      </c>
      <c r="I1163" s="20" t="e">
        <f t="shared" si="442"/>
        <v>#DIV/0!</v>
      </c>
      <c r="K1163" s="4"/>
    </row>
    <row r="1164" spans="1:9">
      <c r="A1164" s="21">
        <v>220</v>
      </c>
      <c r="B1164" s="22" t="s">
        <v>448</v>
      </c>
      <c r="C1164" s="23">
        <f t="shared" si="419"/>
        <v>3</v>
      </c>
      <c r="D1164" s="23"/>
      <c r="E1164" s="34">
        <f t="shared" ref="E1164:G1164" si="443">E1165+E1192+E1207</f>
        <v>4364</v>
      </c>
      <c r="F1164" s="34">
        <f t="shared" si="443"/>
        <v>3515</v>
      </c>
      <c r="G1164" s="34">
        <f t="shared" si="443"/>
        <v>4382</v>
      </c>
      <c r="H1164" s="20">
        <f t="shared" si="441"/>
        <v>124.665718349929</v>
      </c>
      <c r="I1164" s="20">
        <f t="shared" si="442"/>
        <v>0.412465627864345</v>
      </c>
    </row>
    <row r="1165" spans="1:11">
      <c r="A1165" s="21">
        <v>22001</v>
      </c>
      <c r="B1165" s="22" t="s">
        <v>449</v>
      </c>
      <c r="C1165" s="23">
        <f t="shared" si="419"/>
        <v>5</v>
      </c>
      <c r="D1165" s="23" t="str">
        <f t="shared" ref="D1165:D1208" si="444">IF(C1165=5,"",MID(A1165,1,5))</f>
        <v/>
      </c>
      <c r="E1165" s="34">
        <f t="shared" ref="E1165:G1165" si="445">SUM(E1166:E1191)</f>
        <v>4098</v>
      </c>
      <c r="F1165" s="34">
        <f t="shared" si="445"/>
        <v>3276</v>
      </c>
      <c r="G1165" s="34">
        <f t="shared" si="445"/>
        <v>4256</v>
      </c>
      <c r="H1165" s="20">
        <f t="shared" si="441"/>
        <v>129.91452991453</v>
      </c>
      <c r="I1165" s="20">
        <f t="shared" si="442"/>
        <v>3.8555392874573</v>
      </c>
      <c r="K1165" s="4"/>
    </row>
    <row r="1166" spans="1:11">
      <c r="A1166" s="21">
        <v>2200101</v>
      </c>
      <c r="B1166" s="21" t="s">
        <v>12</v>
      </c>
      <c r="C1166" s="23">
        <f t="shared" si="419"/>
        <v>7</v>
      </c>
      <c r="D1166" s="23" t="str">
        <f t="shared" si="444"/>
        <v>22001</v>
      </c>
      <c r="E1166" s="25">
        <f>VLOOKUP(A1166,'[1]L02'!$A$6:$D$1317,4,0)</f>
        <v>0</v>
      </c>
      <c r="F1166" s="25">
        <f>ROUND(SUMIF([3]表三汇总表!$A$10:$A$611,A1166,[3]表三汇总表!$D$10:$D$611),0)</f>
        <v>0</v>
      </c>
      <c r="G1166" s="25">
        <f>VLOOKUP(A1166,'[2]L02'!$A$6:$C$1332,3,0)</f>
        <v>1655</v>
      </c>
      <c r="H1166" s="26" t="e">
        <f t="shared" ref="H1166:H1192" si="446">G1166/F1166*100</f>
        <v>#DIV/0!</v>
      </c>
      <c r="I1166" s="26" t="e">
        <f t="shared" ref="I1166:I1192" si="447">(G1166-E1166)/E1166*100</f>
        <v>#DIV/0!</v>
      </c>
      <c r="K1166" s="4"/>
    </row>
    <row r="1167" spans="1:11">
      <c r="A1167" s="21">
        <v>2200102</v>
      </c>
      <c r="B1167" s="21" t="s">
        <v>13</v>
      </c>
      <c r="C1167" s="23">
        <f t="shared" si="419"/>
        <v>7</v>
      </c>
      <c r="D1167" s="23" t="str">
        <f t="shared" si="444"/>
        <v>22001</v>
      </c>
      <c r="E1167" s="25">
        <f>VLOOKUP(A1167,'[1]L02'!$A$6:$D$1317,4,0)</f>
        <v>2564</v>
      </c>
      <c r="F1167" s="25">
        <f>ROUND(SUMIF([3]表三汇总表!$A$10:$A$611,A1167,[3]表三汇总表!$D$10:$D$611),0)</f>
        <v>3276</v>
      </c>
      <c r="G1167" s="25">
        <f>VLOOKUP(A1167,'[2]L02'!$A$6:$C$1332,3,0)</f>
        <v>1201</v>
      </c>
      <c r="H1167" s="26">
        <f t="shared" si="446"/>
        <v>36.6605616605617</v>
      </c>
      <c r="I1167" s="26">
        <f t="shared" si="447"/>
        <v>-53.1591263650546</v>
      </c>
      <c r="K1167" s="4"/>
    </row>
    <row r="1168" spans="1:11">
      <c r="A1168" s="21">
        <v>2200103</v>
      </c>
      <c r="B1168" s="21" t="s">
        <v>64</v>
      </c>
      <c r="C1168" s="23">
        <f t="shared" si="419"/>
        <v>7</v>
      </c>
      <c r="D1168" s="23" t="str">
        <f t="shared" si="444"/>
        <v>22001</v>
      </c>
      <c r="E1168" s="25">
        <f>VLOOKUP(A1168,'[1]L02'!$A$6:$D$1317,4,0)</f>
        <v>0</v>
      </c>
      <c r="F1168" s="25">
        <f>ROUND(SUMIF([3]表三汇总表!$A$10:$A$611,A1168,[3]表三汇总表!$D$10:$D$611),0)</f>
        <v>0</v>
      </c>
      <c r="G1168" s="25">
        <f>VLOOKUP(A1168,'[2]L02'!$A$6:$C$1332,3,0)</f>
        <v>0</v>
      </c>
      <c r="H1168" s="26" t="e">
        <f t="shared" si="446"/>
        <v>#DIV/0!</v>
      </c>
      <c r="I1168" s="26" t="e">
        <f t="shared" si="447"/>
        <v>#DIV/0!</v>
      </c>
      <c r="K1168" s="4"/>
    </row>
    <row r="1169" spans="1:11">
      <c r="A1169" s="21">
        <v>2200104</v>
      </c>
      <c r="B1169" s="21" t="s">
        <v>450</v>
      </c>
      <c r="C1169" s="23">
        <f t="shared" si="419"/>
        <v>7</v>
      </c>
      <c r="D1169" s="23" t="str">
        <f t="shared" si="444"/>
        <v>22001</v>
      </c>
      <c r="E1169" s="25">
        <f>VLOOKUP(A1169,'[1]L02'!$A$6:$D$1317,4,0)</f>
        <v>376</v>
      </c>
      <c r="F1169" s="25">
        <f>ROUND(SUMIF([3]表三汇总表!$A$10:$A$611,A1169,[3]表三汇总表!$D$10:$D$611),0)</f>
        <v>0</v>
      </c>
      <c r="G1169" s="25">
        <f>VLOOKUP(A1169,'[2]L02'!$A$6:$C$1332,3,0)</f>
        <v>430</v>
      </c>
      <c r="H1169" s="26" t="e">
        <f t="shared" si="446"/>
        <v>#DIV/0!</v>
      </c>
      <c r="I1169" s="26">
        <f t="shared" si="447"/>
        <v>14.3617021276596</v>
      </c>
      <c r="K1169" s="4"/>
    </row>
    <row r="1170" spans="1:11">
      <c r="A1170" s="21">
        <v>2200106</v>
      </c>
      <c r="B1170" s="21" t="s">
        <v>451</v>
      </c>
      <c r="C1170" s="23">
        <f t="shared" si="419"/>
        <v>7</v>
      </c>
      <c r="D1170" s="23" t="str">
        <f t="shared" si="444"/>
        <v>22001</v>
      </c>
      <c r="E1170" s="25">
        <f>VLOOKUP(A1170,'[1]L02'!$A$6:$D$1317,4,0)</f>
        <v>130</v>
      </c>
      <c r="F1170" s="25">
        <f>ROUND(SUMIF([3]表三汇总表!$A$10:$A$611,A1170,[3]表三汇总表!$D$10:$D$611),0)</f>
        <v>0</v>
      </c>
      <c r="G1170" s="25">
        <f>VLOOKUP(A1170,'[2]L02'!$A$6:$C$1332,3,0)</f>
        <v>48</v>
      </c>
      <c r="H1170" s="26" t="e">
        <f t="shared" si="446"/>
        <v>#DIV/0!</v>
      </c>
      <c r="I1170" s="26">
        <f t="shared" si="447"/>
        <v>-63.0769230769231</v>
      </c>
      <c r="K1170" s="4"/>
    </row>
    <row r="1171" spans="1:11">
      <c r="A1171" s="21">
        <v>2200107</v>
      </c>
      <c r="B1171" s="21" t="s">
        <v>945</v>
      </c>
      <c r="C1171" s="23">
        <f t="shared" si="419"/>
        <v>7</v>
      </c>
      <c r="D1171" s="23" t="str">
        <f t="shared" si="444"/>
        <v>22001</v>
      </c>
      <c r="E1171" s="25">
        <f>VLOOKUP(A1171,'[1]L02'!$A$6:$D$1317,4,0)</f>
        <v>0</v>
      </c>
      <c r="F1171" s="25">
        <f>ROUND(SUMIF([3]表三汇总表!$A$10:$A$611,A1171,[3]表三汇总表!$D$10:$D$611),0)</f>
        <v>0</v>
      </c>
      <c r="G1171" s="25">
        <f>VLOOKUP(A1171,'[2]L02'!$A$6:$C$1332,3,0)</f>
        <v>0</v>
      </c>
      <c r="H1171" s="26" t="e">
        <f t="shared" si="446"/>
        <v>#DIV/0!</v>
      </c>
      <c r="I1171" s="26" t="e">
        <f t="shared" si="447"/>
        <v>#DIV/0!</v>
      </c>
      <c r="K1171" s="4"/>
    </row>
    <row r="1172" spans="1:11">
      <c r="A1172" s="21">
        <v>2200108</v>
      </c>
      <c r="B1172" s="21" t="s">
        <v>946</v>
      </c>
      <c r="C1172" s="23">
        <f t="shared" si="419"/>
        <v>7</v>
      </c>
      <c r="D1172" s="23" t="str">
        <f t="shared" si="444"/>
        <v>22001</v>
      </c>
      <c r="E1172" s="25">
        <f>VLOOKUP(A1172,'[1]L02'!$A$6:$D$1317,4,0)</f>
        <v>0</v>
      </c>
      <c r="F1172" s="25">
        <f>ROUND(SUMIF([3]表三汇总表!$A$10:$A$611,A1172,[3]表三汇总表!$D$10:$D$611),0)</f>
        <v>0</v>
      </c>
      <c r="G1172" s="25">
        <f>VLOOKUP(A1172,'[2]L02'!$A$6:$C$1332,3,0)</f>
        <v>0</v>
      </c>
      <c r="H1172" s="26" t="e">
        <f t="shared" si="446"/>
        <v>#DIV/0!</v>
      </c>
      <c r="I1172" s="26" t="e">
        <f t="shared" si="447"/>
        <v>#DIV/0!</v>
      </c>
      <c r="K1172" s="4"/>
    </row>
    <row r="1173" spans="1:11">
      <c r="A1173" s="21">
        <v>2200109</v>
      </c>
      <c r="B1173" s="21" t="s">
        <v>452</v>
      </c>
      <c r="C1173" s="23">
        <f t="shared" si="419"/>
        <v>7</v>
      </c>
      <c r="D1173" s="23" t="str">
        <f t="shared" si="444"/>
        <v>22001</v>
      </c>
      <c r="E1173" s="25">
        <f>VLOOKUP(A1173,'[1]L02'!$A$6:$D$1317,4,0)</f>
        <v>693</v>
      </c>
      <c r="F1173" s="25">
        <f>ROUND(SUMIF([3]表三汇总表!$A$10:$A$611,A1173,[3]表三汇总表!$D$10:$D$611),0)</f>
        <v>0</v>
      </c>
      <c r="G1173" s="25">
        <f>VLOOKUP(A1173,'[2]L02'!$A$6:$C$1332,3,0)</f>
        <v>185</v>
      </c>
      <c r="H1173" s="26" t="e">
        <f t="shared" si="446"/>
        <v>#DIV/0!</v>
      </c>
      <c r="I1173" s="26">
        <f t="shared" si="447"/>
        <v>-73.3044733044733</v>
      </c>
      <c r="K1173" s="4"/>
    </row>
    <row r="1174" spans="1:11">
      <c r="A1174" s="21">
        <v>2200112</v>
      </c>
      <c r="B1174" s="21" t="s">
        <v>453</v>
      </c>
      <c r="C1174" s="23">
        <f t="shared" ref="C1174:C1237" si="448">LEN(A1174)</f>
        <v>7</v>
      </c>
      <c r="D1174" s="23" t="str">
        <f t="shared" si="444"/>
        <v>22001</v>
      </c>
      <c r="E1174" s="25">
        <f>VLOOKUP(A1174,'[1]L02'!$A$6:$D$1317,4,0)</f>
        <v>63</v>
      </c>
      <c r="F1174" s="25">
        <f>ROUND(SUMIF([3]表三汇总表!$A$10:$A$611,A1174,[3]表三汇总表!$D$10:$D$611),0)</f>
        <v>0</v>
      </c>
      <c r="G1174" s="25">
        <f>VLOOKUP(A1174,'[2]L02'!$A$6:$C$1332,3,0)</f>
        <v>0</v>
      </c>
      <c r="H1174" s="26" t="e">
        <f t="shared" si="446"/>
        <v>#DIV/0!</v>
      </c>
      <c r="I1174" s="26">
        <f t="shared" si="447"/>
        <v>-100</v>
      </c>
      <c r="K1174" s="4"/>
    </row>
    <row r="1175" spans="1:11">
      <c r="A1175" s="21">
        <v>2200113</v>
      </c>
      <c r="B1175" s="21" t="s">
        <v>454</v>
      </c>
      <c r="C1175" s="23">
        <f t="shared" si="448"/>
        <v>7</v>
      </c>
      <c r="D1175" s="23" t="str">
        <f t="shared" si="444"/>
        <v>22001</v>
      </c>
      <c r="E1175" s="25">
        <f>VLOOKUP(A1175,'[1]L02'!$A$6:$D$1317,4,0)</f>
        <v>20</v>
      </c>
      <c r="F1175" s="25">
        <f>ROUND(SUMIF([3]表三汇总表!$A$10:$A$611,A1175,[3]表三汇总表!$D$10:$D$611),0)</f>
        <v>0</v>
      </c>
      <c r="G1175" s="25">
        <f>VLOOKUP(A1175,'[2]L02'!$A$6:$C$1332,3,0)</f>
        <v>0</v>
      </c>
      <c r="H1175" s="26" t="e">
        <f t="shared" si="446"/>
        <v>#DIV/0!</v>
      </c>
      <c r="I1175" s="26">
        <f t="shared" si="447"/>
        <v>-100</v>
      </c>
      <c r="K1175" s="4"/>
    </row>
    <row r="1176" spans="1:11">
      <c r="A1176" s="21">
        <v>2200114</v>
      </c>
      <c r="B1176" s="21" t="s">
        <v>947</v>
      </c>
      <c r="C1176" s="23">
        <f t="shared" si="448"/>
        <v>7</v>
      </c>
      <c r="D1176" s="23" t="str">
        <f t="shared" si="444"/>
        <v>22001</v>
      </c>
      <c r="E1176" s="25">
        <f>VLOOKUP(A1176,'[1]L02'!$A$6:$D$1317,4,0)</f>
        <v>0</v>
      </c>
      <c r="F1176" s="25">
        <f>ROUND(SUMIF([3]表三汇总表!$A$10:$A$611,A1176,[3]表三汇总表!$D$10:$D$611),0)</f>
        <v>0</v>
      </c>
      <c r="G1176" s="25">
        <f>VLOOKUP(A1176,'[2]L02'!$A$6:$C$1332,3,0)</f>
        <v>0</v>
      </c>
      <c r="H1176" s="26" t="e">
        <f t="shared" si="446"/>
        <v>#DIV/0!</v>
      </c>
      <c r="I1176" s="26" t="e">
        <f t="shared" si="447"/>
        <v>#DIV/0!</v>
      </c>
      <c r="K1176" s="4"/>
    </row>
    <row r="1177" spans="1:11">
      <c r="A1177" s="21">
        <v>2200115</v>
      </c>
      <c r="B1177" s="21" t="s">
        <v>948</v>
      </c>
      <c r="C1177" s="23">
        <f t="shared" si="448"/>
        <v>7</v>
      </c>
      <c r="D1177" s="23" t="str">
        <f t="shared" si="444"/>
        <v>22001</v>
      </c>
      <c r="E1177" s="25">
        <f>VLOOKUP(A1177,'[1]L02'!$A$6:$D$1317,4,0)</f>
        <v>0</v>
      </c>
      <c r="F1177" s="25">
        <f>ROUND(SUMIF([3]表三汇总表!$A$10:$A$611,A1177,[3]表三汇总表!$D$10:$D$611),0)</f>
        <v>0</v>
      </c>
      <c r="G1177" s="25">
        <f>VLOOKUP(A1177,'[2]L02'!$A$6:$C$1332,3,0)</f>
        <v>0</v>
      </c>
      <c r="H1177" s="26" t="e">
        <f t="shared" si="446"/>
        <v>#DIV/0!</v>
      </c>
      <c r="I1177" s="26" t="e">
        <f t="shared" si="447"/>
        <v>#DIV/0!</v>
      </c>
      <c r="K1177" s="4"/>
    </row>
    <row r="1178" spans="1:11">
      <c r="A1178" s="21">
        <v>2200116</v>
      </c>
      <c r="B1178" s="21" t="s">
        <v>949</v>
      </c>
      <c r="C1178" s="23">
        <f t="shared" si="448"/>
        <v>7</v>
      </c>
      <c r="D1178" s="23" t="str">
        <f t="shared" si="444"/>
        <v>22001</v>
      </c>
      <c r="E1178" s="25">
        <f>VLOOKUP(A1178,'[1]L02'!$A$6:$D$1317,4,0)</f>
        <v>0</v>
      </c>
      <c r="F1178" s="25">
        <f>ROUND(SUMIF([3]表三汇总表!$A$10:$A$611,A1178,[3]表三汇总表!$D$10:$D$611),0)</f>
        <v>0</v>
      </c>
      <c r="G1178" s="25">
        <f>VLOOKUP(A1178,'[2]L02'!$A$6:$C$1332,3,0)</f>
        <v>0</v>
      </c>
      <c r="H1178" s="26" t="e">
        <f t="shared" si="446"/>
        <v>#DIV/0!</v>
      </c>
      <c r="I1178" s="26" t="e">
        <f t="shared" si="447"/>
        <v>#DIV/0!</v>
      </c>
      <c r="K1178" s="4"/>
    </row>
    <row r="1179" spans="1:11">
      <c r="A1179" s="21">
        <v>2200119</v>
      </c>
      <c r="B1179" s="21" t="s">
        <v>950</v>
      </c>
      <c r="C1179" s="23">
        <f t="shared" si="448"/>
        <v>7</v>
      </c>
      <c r="D1179" s="23" t="str">
        <f t="shared" si="444"/>
        <v>22001</v>
      </c>
      <c r="E1179" s="25">
        <f>VLOOKUP(A1179,'[1]L02'!$A$6:$D$1317,4,0)</f>
        <v>0</v>
      </c>
      <c r="F1179" s="25">
        <f>ROUND(SUMIF([3]表三汇总表!$A$10:$A$611,A1179,[3]表三汇总表!$D$10:$D$611),0)</f>
        <v>0</v>
      </c>
      <c r="G1179" s="25">
        <f>VLOOKUP(A1179,'[2]L02'!$A$6:$C$1332,3,0)</f>
        <v>0</v>
      </c>
      <c r="H1179" s="26" t="e">
        <f t="shared" si="446"/>
        <v>#DIV/0!</v>
      </c>
      <c r="I1179" s="26" t="e">
        <f t="shared" si="447"/>
        <v>#DIV/0!</v>
      </c>
      <c r="K1179" s="4"/>
    </row>
    <row r="1180" spans="1:11">
      <c r="A1180" s="21">
        <v>2200120</v>
      </c>
      <c r="B1180" s="21" t="s">
        <v>951</v>
      </c>
      <c r="C1180" s="23">
        <f t="shared" si="448"/>
        <v>7</v>
      </c>
      <c r="D1180" s="23" t="str">
        <f t="shared" si="444"/>
        <v>22001</v>
      </c>
      <c r="E1180" s="25">
        <f>VLOOKUP(A1180,'[1]L02'!$A$6:$D$1317,4,0)</f>
        <v>0</v>
      </c>
      <c r="F1180" s="25">
        <f>ROUND(SUMIF([3]表三汇总表!$A$10:$A$611,A1180,[3]表三汇总表!$D$10:$D$611),0)</f>
        <v>0</v>
      </c>
      <c r="G1180" s="25">
        <f>VLOOKUP(A1180,'[2]L02'!$A$6:$C$1332,3,0)</f>
        <v>0</v>
      </c>
      <c r="H1180" s="26" t="e">
        <f t="shared" si="446"/>
        <v>#DIV/0!</v>
      </c>
      <c r="I1180" s="26" t="e">
        <f t="shared" si="447"/>
        <v>#DIV/0!</v>
      </c>
      <c r="K1180" s="4"/>
    </row>
    <row r="1181" spans="1:11">
      <c r="A1181" s="21">
        <v>2200121</v>
      </c>
      <c r="B1181" s="21" t="s">
        <v>952</v>
      </c>
      <c r="C1181" s="23">
        <f t="shared" si="448"/>
        <v>7</v>
      </c>
      <c r="D1181" s="23" t="str">
        <f t="shared" si="444"/>
        <v>22001</v>
      </c>
      <c r="E1181" s="25">
        <f>VLOOKUP(A1181,'[1]L02'!$A$6:$D$1317,4,0)</f>
        <v>0</v>
      </c>
      <c r="F1181" s="25">
        <f>ROUND(SUMIF([3]表三汇总表!$A$10:$A$611,A1181,[3]表三汇总表!$D$10:$D$611),0)</f>
        <v>0</v>
      </c>
      <c r="G1181" s="25">
        <f>VLOOKUP(A1181,'[2]L02'!$A$6:$C$1332,3,0)</f>
        <v>0</v>
      </c>
      <c r="H1181" s="26" t="e">
        <f t="shared" si="446"/>
        <v>#DIV/0!</v>
      </c>
      <c r="I1181" s="26" t="e">
        <f t="shared" si="447"/>
        <v>#DIV/0!</v>
      </c>
      <c r="K1181" s="4"/>
    </row>
    <row r="1182" spans="1:11">
      <c r="A1182" s="21">
        <v>2200122</v>
      </c>
      <c r="B1182" s="21" t="s">
        <v>953</v>
      </c>
      <c r="C1182" s="23">
        <f t="shared" si="448"/>
        <v>7</v>
      </c>
      <c r="D1182" s="23" t="str">
        <f t="shared" si="444"/>
        <v>22001</v>
      </c>
      <c r="E1182" s="25">
        <f>VLOOKUP(A1182,'[1]L02'!$A$6:$D$1317,4,0)</f>
        <v>0</v>
      </c>
      <c r="F1182" s="25">
        <f>ROUND(SUMIF([3]表三汇总表!$A$10:$A$611,A1182,[3]表三汇总表!$D$10:$D$611),0)</f>
        <v>0</v>
      </c>
      <c r="G1182" s="25">
        <f>VLOOKUP(A1182,'[2]L02'!$A$6:$C$1332,3,0)</f>
        <v>0</v>
      </c>
      <c r="H1182" s="26" t="e">
        <f t="shared" si="446"/>
        <v>#DIV/0!</v>
      </c>
      <c r="I1182" s="26" t="e">
        <f t="shared" si="447"/>
        <v>#DIV/0!</v>
      </c>
      <c r="K1182" s="4"/>
    </row>
    <row r="1183" spans="1:11">
      <c r="A1183" s="21">
        <v>2200123</v>
      </c>
      <c r="B1183" s="21" t="s">
        <v>954</v>
      </c>
      <c r="C1183" s="23">
        <f t="shared" si="448"/>
        <v>7</v>
      </c>
      <c r="D1183" s="23" t="str">
        <f t="shared" si="444"/>
        <v>22001</v>
      </c>
      <c r="E1183" s="25">
        <f>VLOOKUP(A1183,'[1]L02'!$A$6:$D$1317,4,0)</f>
        <v>0</v>
      </c>
      <c r="F1183" s="25">
        <f>ROUND(SUMIF([3]表三汇总表!$A$10:$A$611,A1183,[3]表三汇总表!$D$10:$D$611),0)</f>
        <v>0</v>
      </c>
      <c r="G1183" s="25">
        <f>VLOOKUP(A1183,'[2]L02'!$A$6:$C$1332,3,0)</f>
        <v>0</v>
      </c>
      <c r="H1183" s="26" t="e">
        <f t="shared" si="446"/>
        <v>#DIV/0!</v>
      </c>
      <c r="I1183" s="26" t="e">
        <f t="shared" si="447"/>
        <v>#DIV/0!</v>
      </c>
      <c r="K1183" s="4"/>
    </row>
    <row r="1184" spans="1:11">
      <c r="A1184" s="21">
        <v>2200124</v>
      </c>
      <c r="B1184" s="21" t="s">
        <v>955</v>
      </c>
      <c r="C1184" s="23">
        <f t="shared" si="448"/>
        <v>7</v>
      </c>
      <c r="D1184" s="23" t="str">
        <f t="shared" si="444"/>
        <v>22001</v>
      </c>
      <c r="E1184" s="25">
        <f>VLOOKUP(A1184,'[1]L02'!$A$6:$D$1317,4,0)</f>
        <v>0</v>
      </c>
      <c r="F1184" s="25">
        <f>ROUND(SUMIF([3]表三汇总表!$A$10:$A$611,A1184,[3]表三汇总表!$D$10:$D$611),0)</f>
        <v>0</v>
      </c>
      <c r="G1184" s="25">
        <f>VLOOKUP(A1184,'[2]L02'!$A$6:$C$1332,3,0)</f>
        <v>0</v>
      </c>
      <c r="H1184" s="26" t="e">
        <f t="shared" si="446"/>
        <v>#DIV/0!</v>
      </c>
      <c r="I1184" s="26" t="e">
        <f t="shared" si="447"/>
        <v>#DIV/0!</v>
      </c>
      <c r="K1184" s="4"/>
    </row>
    <row r="1185" spans="1:11">
      <c r="A1185" s="21">
        <v>2200125</v>
      </c>
      <c r="B1185" s="21" t="s">
        <v>956</v>
      </c>
      <c r="C1185" s="23">
        <f t="shared" si="448"/>
        <v>7</v>
      </c>
      <c r="D1185" s="23" t="str">
        <f t="shared" si="444"/>
        <v>22001</v>
      </c>
      <c r="E1185" s="25">
        <f>VLOOKUP(A1185,'[1]L02'!$A$6:$D$1317,4,0)</f>
        <v>0</v>
      </c>
      <c r="F1185" s="25">
        <f>ROUND(SUMIF([3]表三汇总表!$A$10:$A$611,A1185,[3]表三汇总表!$D$10:$D$611),0)</f>
        <v>0</v>
      </c>
      <c r="G1185" s="25">
        <f>VLOOKUP(A1185,'[2]L02'!$A$6:$C$1332,3,0)</f>
        <v>0</v>
      </c>
      <c r="H1185" s="26" t="e">
        <f t="shared" si="446"/>
        <v>#DIV/0!</v>
      </c>
      <c r="I1185" s="26" t="e">
        <f t="shared" si="447"/>
        <v>#DIV/0!</v>
      </c>
      <c r="K1185" s="4"/>
    </row>
    <row r="1186" spans="1:11">
      <c r="A1186" s="21">
        <v>2200126</v>
      </c>
      <c r="B1186" s="21" t="s">
        <v>957</v>
      </c>
      <c r="C1186" s="23">
        <f t="shared" si="448"/>
        <v>7</v>
      </c>
      <c r="D1186" s="23" t="str">
        <f t="shared" si="444"/>
        <v>22001</v>
      </c>
      <c r="E1186" s="25">
        <f>VLOOKUP(A1186,'[1]L02'!$A$6:$D$1317,4,0)</f>
        <v>0</v>
      </c>
      <c r="F1186" s="25">
        <f>ROUND(SUMIF([3]表三汇总表!$A$10:$A$611,A1186,[3]表三汇总表!$D$10:$D$611),0)</f>
        <v>0</v>
      </c>
      <c r="G1186" s="25">
        <f>VLOOKUP(A1186,'[2]L02'!$A$6:$C$1332,3,0)</f>
        <v>0</v>
      </c>
      <c r="H1186" s="26" t="e">
        <f t="shared" si="446"/>
        <v>#DIV/0!</v>
      </c>
      <c r="I1186" s="26" t="e">
        <f t="shared" si="447"/>
        <v>#DIV/0!</v>
      </c>
      <c r="K1186" s="4"/>
    </row>
    <row r="1187" spans="1:11">
      <c r="A1187" s="21">
        <v>2200127</v>
      </c>
      <c r="B1187" s="21" t="s">
        <v>958</v>
      </c>
      <c r="C1187" s="23">
        <f t="shared" si="448"/>
        <v>7</v>
      </c>
      <c r="D1187" s="23" t="str">
        <f t="shared" si="444"/>
        <v>22001</v>
      </c>
      <c r="E1187" s="25">
        <f>VLOOKUP(A1187,'[1]L02'!$A$6:$D$1317,4,0)</f>
        <v>0</v>
      </c>
      <c r="F1187" s="25">
        <f>ROUND(SUMIF([3]表三汇总表!$A$10:$A$611,A1187,[3]表三汇总表!$D$10:$D$611),0)</f>
        <v>0</v>
      </c>
      <c r="G1187" s="25">
        <f>VLOOKUP(A1187,'[2]L02'!$A$6:$C$1332,3,0)</f>
        <v>0</v>
      </c>
      <c r="H1187" s="26" t="e">
        <f t="shared" si="446"/>
        <v>#DIV/0!</v>
      </c>
      <c r="I1187" s="26" t="e">
        <f t="shared" si="447"/>
        <v>#DIV/0!</v>
      </c>
      <c r="K1187" s="4"/>
    </row>
    <row r="1188" spans="1:11">
      <c r="A1188" s="21">
        <v>2200128</v>
      </c>
      <c r="B1188" s="21" t="s">
        <v>959</v>
      </c>
      <c r="C1188" s="23">
        <f t="shared" si="448"/>
        <v>7</v>
      </c>
      <c r="D1188" s="23" t="str">
        <f t="shared" si="444"/>
        <v>22001</v>
      </c>
      <c r="E1188" s="25">
        <f>VLOOKUP(A1188,'[1]L02'!$A$6:$D$1317,4,0)</f>
        <v>0</v>
      </c>
      <c r="F1188" s="25">
        <f>ROUND(SUMIF([3]表三汇总表!$A$10:$A$611,A1188,[3]表三汇总表!$D$10:$D$611),0)</f>
        <v>0</v>
      </c>
      <c r="G1188" s="25">
        <f>VLOOKUP(A1188,'[2]L02'!$A$6:$C$1332,3,0)</f>
        <v>0</v>
      </c>
      <c r="H1188" s="26" t="e">
        <f t="shared" si="446"/>
        <v>#DIV/0!</v>
      </c>
      <c r="I1188" s="26" t="e">
        <f t="shared" si="447"/>
        <v>#DIV/0!</v>
      </c>
      <c r="K1188" s="4"/>
    </row>
    <row r="1189" spans="1:11">
      <c r="A1189" s="21">
        <v>2200129</v>
      </c>
      <c r="B1189" s="21" t="s">
        <v>960</v>
      </c>
      <c r="C1189" s="23">
        <f t="shared" si="448"/>
        <v>7</v>
      </c>
      <c r="D1189" s="23" t="str">
        <f t="shared" si="444"/>
        <v>22001</v>
      </c>
      <c r="E1189" s="25">
        <f>VLOOKUP(A1189,'[1]L02'!$A$6:$D$1317,4,0)</f>
        <v>0</v>
      </c>
      <c r="F1189" s="25">
        <f>ROUND(SUMIF([3]表三汇总表!$A$10:$A$611,A1189,[3]表三汇总表!$D$10:$D$611),0)</f>
        <v>0</v>
      </c>
      <c r="G1189" s="25">
        <f>VLOOKUP(A1189,'[2]L02'!$A$6:$C$1332,3,0)</f>
        <v>0</v>
      </c>
      <c r="H1189" s="26" t="e">
        <f t="shared" si="446"/>
        <v>#DIV/0!</v>
      </c>
      <c r="I1189" s="26" t="e">
        <f t="shared" si="447"/>
        <v>#DIV/0!</v>
      </c>
      <c r="K1189" s="4"/>
    </row>
    <row r="1190" spans="1:11">
      <c r="A1190" s="21">
        <v>2200150</v>
      </c>
      <c r="B1190" s="21" t="s">
        <v>33</v>
      </c>
      <c r="C1190" s="23">
        <f t="shared" si="448"/>
        <v>7</v>
      </c>
      <c r="D1190" s="23" t="str">
        <f t="shared" si="444"/>
        <v>22001</v>
      </c>
      <c r="E1190" s="25">
        <f>VLOOKUP(A1190,'[1]L02'!$A$6:$D$1317,4,0)</f>
        <v>0</v>
      </c>
      <c r="F1190" s="25">
        <f>ROUND(SUMIF([3]表三汇总表!$A$10:$A$611,A1190,[3]表三汇总表!$D$10:$D$611),0)</f>
        <v>0</v>
      </c>
      <c r="G1190" s="25">
        <f>VLOOKUP(A1190,'[2]L02'!$A$6:$C$1332,3,0)</f>
        <v>0</v>
      </c>
      <c r="H1190" s="26" t="e">
        <f t="shared" si="446"/>
        <v>#DIV/0!</v>
      </c>
      <c r="I1190" s="26" t="e">
        <f t="shared" si="447"/>
        <v>#DIV/0!</v>
      </c>
      <c r="K1190" s="4"/>
    </row>
    <row r="1191" spans="1:11">
      <c r="A1191" s="21">
        <v>2200199</v>
      </c>
      <c r="B1191" s="21" t="s">
        <v>455</v>
      </c>
      <c r="C1191" s="23">
        <f t="shared" si="448"/>
        <v>7</v>
      </c>
      <c r="D1191" s="23" t="str">
        <f t="shared" si="444"/>
        <v>22001</v>
      </c>
      <c r="E1191" s="25">
        <f>VLOOKUP(A1191,'[1]L02'!$A$6:$D$1317,4,0)</f>
        <v>252</v>
      </c>
      <c r="F1191" s="25">
        <f>ROUND(SUMIF([3]表三汇总表!$A$10:$A$611,A1191,[3]表三汇总表!$D$10:$D$611),0)</f>
        <v>0</v>
      </c>
      <c r="G1191" s="25">
        <f>VLOOKUP(A1191,'[2]L02'!$A$6:$C$1332,3,0)</f>
        <v>737</v>
      </c>
      <c r="H1191" s="26" t="e">
        <f t="shared" si="446"/>
        <v>#DIV/0!</v>
      </c>
      <c r="I1191" s="26">
        <f t="shared" si="447"/>
        <v>192.460317460317</v>
      </c>
      <c r="K1191" s="4"/>
    </row>
    <row r="1192" spans="1:11">
      <c r="A1192" s="21">
        <v>22005</v>
      </c>
      <c r="B1192" s="22" t="s">
        <v>456</v>
      </c>
      <c r="C1192" s="23">
        <f t="shared" si="448"/>
        <v>5</v>
      </c>
      <c r="D1192" s="23" t="str">
        <f t="shared" si="444"/>
        <v/>
      </c>
      <c r="E1192" s="34">
        <f t="shared" ref="E1192:G1192" si="449">SUM(E1193:E1206)</f>
        <v>266</v>
      </c>
      <c r="F1192" s="34">
        <f t="shared" si="449"/>
        <v>239</v>
      </c>
      <c r="G1192" s="34">
        <f t="shared" si="449"/>
        <v>126</v>
      </c>
      <c r="H1192" s="20">
        <f t="shared" si="446"/>
        <v>52.7196652719665</v>
      </c>
      <c r="I1192" s="20">
        <f t="shared" si="447"/>
        <v>-52.6315789473684</v>
      </c>
      <c r="K1192" s="4"/>
    </row>
    <row r="1193" spans="1:11">
      <c r="A1193" s="21">
        <v>2200501</v>
      </c>
      <c r="B1193" s="21" t="s">
        <v>12</v>
      </c>
      <c r="C1193" s="23">
        <f t="shared" si="448"/>
        <v>7</v>
      </c>
      <c r="D1193" s="23" t="str">
        <f t="shared" si="444"/>
        <v>22005</v>
      </c>
      <c r="E1193" s="25">
        <f>VLOOKUP(A1193,'[1]L02'!$A$6:$D$1317,4,0)</f>
        <v>0</v>
      </c>
      <c r="F1193" s="25">
        <f>ROUND(SUMIF([3]表三汇总表!$A$10:$A$611,A1193,[3]表三汇总表!$D$10:$D$611),0)</f>
        <v>0</v>
      </c>
      <c r="G1193" s="25">
        <f>VLOOKUP(A1193,'[2]L02'!$A$6:$C$1332,3,0)</f>
        <v>0</v>
      </c>
      <c r="H1193" s="26" t="e">
        <f t="shared" ref="H1193:H1207" si="450">G1193/F1193*100</f>
        <v>#DIV/0!</v>
      </c>
      <c r="I1193" s="26" t="e">
        <f t="shared" ref="I1193:I1207" si="451">(G1193-E1193)/E1193*100</f>
        <v>#DIV/0!</v>
      </c>
      <c r="K1193" s="4"/>
    </row>
    <row r="1194" spans="1:11">
      <c r="A1194" s="21">
        <v>2200502</v>
      </c>
      <c r="B1194" s="21" t="s">
        <v>13</v>
      </c>
      <c r="C1194" s="23">
        <f t="shared" si="448"/>
        <v>7</v>
      </c>
      <c r="D1194" s="23" t="str">
        <f t="shared" si="444"/>
        <v>22005</v>
      </c>
      <c r="E1194" s="25">
        <f>VLOOKUP(A1194,'[1]L02'!$A$6:$D$1317,4,0)</f>
        <v>0</v>
      </c>
      <c r="F1194" s="25">
        <f>ROUND(SUMIF([3]表三汇总表!$A$10:$A$611,A1194,[3]表三汇总表!$D$10:$D$611),0)</f>
        <v>0</v>
      </c>
      <c r="G1194" s="25">
        <f>VLOOKUP(A1194,'[2]L02'!$A$6:$C$1332,3,0)</f>
        <v>0</v>
      </c>
      <c r="H1194" s="26" t="e">
        <f t="shared" si="450"/>
        <v>#DIV/0!</v>
      </c>
      <c r="I1194" s="26" t="e">
        <f t="shared" si="451"/>
        <v>#DIV/0!</v>
      </c>
      <c r="K1194" s="4"/>
    </row>
    <row r="1195" spans="1:11">
      <c r="A1195" s="21">
        <v>2200503</v>
      </c>
      <c r="B1195" s="21" t="s">
        <v>64</v>
      </c>
      <c r="C1195" s="23">
        <f t="shared" si="448"/>
        <v>7</v>
      </c>
      <c r="D1195" s="23" t="str">
        <f t="shared" si="444"/>
        <v>22005</v>
      </c>
      <c r="E1195" s="25">
        <f>VLOOKUP(A1195,'[1]L02'!$A$6:$D$1317,4,0)</f>
        <v>0</v>
      </c>
      <c r="F1195" s="25">
        <f>ROUND(SUMIF([3]表三汇总表!$A$10:$A$611,A1195,[3]表三汇总表!$D$10:$D$611),0)</f>
        <v>0</v>
      </c>
      <c r="G1195" s="25">
        <f>VLOOKUP(A1195,'[2]L02'!$A$6:$C$1332,3,0)</f>
        <v>0</v>
      </c>
      <c r="H1195" s="26" t="e">
        <f t="shared" si="450"/>
        <v>#DIV/0!</v>
      </c>
      <c r="I1195" s="26" t="e">
        <f t="shared" si="451"/>
        <v>#DIV/0!</v>
      </c>
      <c r="K1195" s="4"/>
    </row>
    <row r="1196" spans="1:11">
      <c r="A1196" s="21">
        <v>2200504</v>
      </c>
      <c r="B1196" s="21" t="s">
        <v>457</v>
      </c>
      <c r="C1196" s="23">
        <f t="shared" si="448"/>
        <v>7</v>
      </c>
      <c r="D1196" s="23" t="str">
        <f t="shared" si="444"/>
        <v>22005</v>
      </c>
      <c r="E1196" s="25">
        <f>VLOOKUP(A1196,'[1]L02'!$A$6:$D$1317,4,0)</f>
        <v>0</v>
      </c>
      <c r="F1196" s="25">
        <f>ROUND(SUMIF([3]表三汇总表!$A$10:$A$611,A1196,[3]表三汇总表!$D$10:$D$611),0)</f>
        <v>0</v>
      </c>
      <c r="G1196" s="25">
        <f>VLOOKUP(A1196,'[2]L02'!$A$6:$C$1332,3,0)</f>
        <v>66</v>
      </c>
      <c r="H1196" s="26" t="e">
        <f t="shared" si="450"/>
        <v>#DIV/0!</v>
      </c>
      <c r="I1196" s="26" t="e">
        <f t="shared" si="451"/>
        <v>#DIV/0!</v>
      </c>
      <c r="K1196" s="4"/>
    </row>
    <row r="1197" spans="1:11">
      <c r="A1197" s="21">
        <v>2200506</v>
      </c>
      <c r="B1197" s="21" t="s">
        <v>961</v>
      </c>
      <c r="C1197" s="23">
        <f t="shared" si="448"/>
        <v>7</v>
      </c>
      <c r="D1197" s="23" t="str">
        <f t="shared" si="444"/>
        <v>22005</v>
      </c>
      <c r="E1197" s="25">
        <f>VLOOKUP(A1197,'[1]L02'!$A$6:$D$1317,4,0)</f>
        <v>0</v>
      </c>
      <c r="F1197" s="25">
        <f>ROUND(SUMIF([3]表三汇总表!$A$10:$A$611,A1197,[3]表三汇总表!$D$10:$D$611),0)</f>
        <v>0</v>
      </c>
      <c r="G1197" s="25">
        <f>VLOOKUP(A1197,'[2]L02'!$A$6:$C$1332,3,0)</f>
        <v>0</v>
      </c>
      <c r="H1197" s="26" t="e">
        <f t="shared" si="450"/>
        <v>#DIV/0!</v>
      </c>
      <c r="I1197" s="26" t="e">
        <f t="shared" si="451"/>
        <v>#DIV/0!</v>
      </c>
      <c r="K1197" s="4"/>
    </row>
    <row r="1198" spans="1:11">
      <c r="A1198" s="21">
        <v>2200507</v>
      </c>
      <c r="B1198" s="21" t="s">
        <v>962</v>
      </c>
      <c r="C1198" s="23">
        <f t="shared" si="448"/>
        <v>7</v>
      </c>
      <c r="D1198" s="23" t="str">
        <f t="shared" si="444"/>
        <v>22005</v>
      </c>
      <c r="E1198" s="25">
        <f>VLOOKUP(A1198,'[1]L02'!$A$6:$D$1317,4,0)</f>
        <v>0</v>
      </c>
      <c r="F1198" s="25">
        <f>ROUND(SUMIF([3]表三汇总表!$A$10:$A$611,A1198,[3]表三汇总表!$D$10:$D$611),0)</f>
        <v>0</v>
      </c>
      <c r="G1198" s="25">
        <f>VLOOKUP(A1198,'[2]L02'!$A$6:$C$1332,3,0)</f>
        <v>0</v>
      </c>
      <c r="H1198" s="26" t="e">
        <f t="shared" si="450"/>
        <v>#DIV/0!</v>
      </c>
      <c r="I1198" s="26" t="e">
        <f t="shared" si="451"/>
        <v>#DIV/0!</v>
      </c>
      <c r="K1198" s="4"/>
    </row>
    <row r="1199" spans="1:11">
      <c r="A1199" s="21">
        <v>2200508</v>
      </c>
      <c r="B1199" s="21" t="s">
        <v>963</v>
      </c>
      <c r="C1199" s="23">
        <f t="shared" si="448"/>
        <v>7</v>
      </c>
      <c r="D1199" s="23" t="str">
        <f t="shared" si="444"/>
        <v>22005</v>
      </c>
      <c r="E1199" s="25">
        <f>VLOOKUP(A1199,'[1]L02'!$A$6:$D$1317,4,0)</f>
        <v>0</v>
      </c>
      <c r="F1199" s="25">
        <f>ROUND(SUMIF([3]表三汇总表!$A$10:$A$611,A1199,[3]表三汇总表!$D$10:$D$611),0)</f>
        <v>0</v>
      </c>
      <c r="G1199" s="25">
        <f>VLOOKUP(A1199,'[2]L02'!$A$6:$C$1332,3,0)</f>
        <v>0</v>
      </c>
      <c r="H1199" s="26" t="e">
        <f t="shared" si="450"/>
        <v>#DIV/0!</v>
      </c>
      <c r="I1199" s="26" t="e">
        <f t="shared" si="451"/>
        <v>#DIV/0!</v>
      </c>
      <c r="K1199" s="4"/>
    </row>
    <row r="1200" spans="1:11">
      <c r="A1200" s="21">
        <v>2200509</v>
      </c>
      <c r="B1200" s="21" t="s">
        <v>458</v>
      </c>
      <c r="C1200" s="23">
        <f t="shared" si="448"/>
        <v>7</v>
      </c>
      <c r="D1200" s="23" t="str">
        <f t="shared" si="444"/>
        <v>22005</v>
      </c>
      <c r="E1200" s="25">
        <f>VLOOKUP(A1200,'[1]L02'!$A$6:$D$1317,4,0)</f>
        <v>46</v>
      </c>
      <c r="F1200" s="25">
        <f>ROUND(SUMIF([3]表三汇总表!$A$10:$A$611,A1200,[3]表三汇总表!$D$10:$D$611),0)</f>
        <v>0</v>
      </c>
      <c r="G1200" s="25">
        <f>VLOOKUP(A1200,'[2]L02'!$A$6:$C$1332,3,0)</f>
        <v>54</v>
      </c>
      <c r="H1200" s="26" t="e">
        <f t="shared" si="450"/>
        <v>#DIV/0!</v>
      </c>
      <c r="I1200" s="26">
        <f t="shared" si="451"/>
        <v>17.3913043478261</v>
      </c>
      <c r="K1200" s="4"/>
    </row>
    <row r="1201" spans="1:11">
      <c r="A1201" s="21">
        <v>2200510</v>
      </c>
      <c r="B1201" s="21" t="s">
        <v>964</v>
      </c>
      <c r="C1201" s="23">
        <f t="shared" si="448"/>
        <v>7</v>
      </c>
      <c r="D1201" s="23" t="str">
        <f t="shared" si="444"/>
        <v>22005</v>
      </c>
      <c r="E1201" s="25">
        <f>VLOOKUP(A1201,'[1]L02'!$A$6:$D$1317,4,0)</f>
        <v>0</v>
      </c>
      <c r="F1201" s="25">
        <f>ROUND(SUMIF([3]表三汇总表!$A$10:$A$611,A1201,[3]表三汇总表!$D$10:$D$611),0)</f>
        <v>0</v>
      </c>
      <c r="G1201" s="25">
        <f>VLOOKUP(A1201,'[2]L02'!$A$6:$C$1332,3,0)</f>
        <v>0</v>
      </c>
      <c r="H1201" s="26" t="e">
        <f t="shared" si="450"/>
        <v>#DIV/0!</v>
      </c>
      <c r="I1201" s="26" t="e">
        <f t="shared" si="451"/>
        <v>#DIV/0!</v>
      </c>
      <c r="K1201" s="4"/>
    </row>
    <row r="1202" spans="1:11">
      <c r="A1202" s="21">
        <v>2200511</v>
      </c>
      <c r="B1202" s="21" t="s">
        <v>965</v>
      </c>
      <c r="C1202" s="23">
        <f t="shared" si="448"/>
        <v>7</v>
      </c>
      <c r="D1202" s="23" t="str">
        <f t="shared" si="444"/>
        <v>22005</v>
      </c>
      <c r="E1202" s="25">
        <f>VLOOKUP(A1202,'[1]L02'!$A$6:$D$1317,4,0)</f>
        <v>0</v>
      </c>
      <c r="F1202" s="25">
        <f>ROUND(SUMIF([3]表三汇总表!$A$10:$A$611,A1202,[3]表三汇总表!$D$10:$D$611),0)</f>
        <v>0</v>
      </c>
      <c r="G1202" s="25">
        <f>VLOOKUP(A1202,'[2]L02'!$A$6:$C$1332,3,0)</f>
        <v>0</v>
      </c>
      <c r="H1202" s="26" t="e">
        <f t="shared" si="450"/>
        <v>#DIV/0!</v>
      </c>
      <c r="I1202" s="26" t="e">
        <f t="shared" si="451"/>
        <v>#DIV/0!</v>
      </c>
      <c r="K1202" s="4"/>
    </row>
    <row r="1203" spans="1:11">
      <c r="A1203" s="21">
        <v>2200512</v>
      </c>
      <c r="B1203" s="21" t="s">
        <v>966</v>
      </c>
      <c r="C1203" s="23">
        <f t="shared" si="448"/>
        <v>7</v>
      </c>
      <c r="D1203" s="23" t="str">
        <f t="shared" si="444"/>
        <v>22005</v>
      </c>
      <c r="E1203" s="25">
        <f>VLOOKUP(A1203,'[1]L02'!$A$6:$D$1317,4,0)</f>
        <v>0</v>
      </c>
      <c r="F1203" s="25">
        <f>ROUND(SUMIF([3]表三汇总表!$A$10:$A$611,A1203,[3]表三汇总表!$D$10:$D$611),0)</f>
        <v>0</v>
      </c>
      <c r="G1203" s="25">
        <f>VLOOKUP(A1203,'[2]L02'!$A$6:$C$1332,3,0)</f>
        <v>0</v>
      </c>
      <c r="H1203" s="26" t="e">
        <f t="shared" si="450"/>
        <v>#DIV/0!</v>
      </c>
      <c r="I1203" s="26" t="e">
        <f t="shared" si="451"/>
        <v>#DIV/0!</v>
      </c>
      <c r="K1203" s="4"/>
    </row>
    <row r="1204" spans="1:11">
      <c r="A1204" s="21">
        <v>2200513</v>
      </c>
      <c r="B1204" s="21" t="s">
        <v>967</v>
      </c>
      <c r="C1204" s="23">
        <f t="shared" si="448"/>
        <v>7</v>
      </c>
      <c r="D1204" s="23" t="str">
        <f t="shared" si="444"/>
        <v>22005</v>
      </c>
      <c r="E1204" s="25">
        <f>VLOOKUP(A1204,'[1]L02'!$A$6:$D$1317,4,0)</f>
        <v>0</v>
      </c>
      <c r="F1204" s="25">
        <f>ROUND(SUMIF([3]表三汇总表!$A$10:$A$611,A1204,[3]表三汇总表!$D$10:$D$611),0)</f>
        <v>0</v>
      </c>
      <c r="G1204" s="25">
        <f>VLOOKUP(A1204,'[2]L02'!$A$6:$C$1332,3,0)</f>
        <v>0</v>
      </c>
      <c r="H1204" s="26" t="e">
        <f t="shared" si="450"/>
        <v>#DIV/0!</v>
      </c>
      <c r="I1204" s="26" t="e">
        <f t="shared" si="451"/>
        <v>#DIV/0!</v>
      </c>
      <c r="K1204" s="4"/>
    </row>
    <row r="1205" spans="1:11">
      <c r="A1205" s="21">
        <v>2200514</v>
      </c>
      <c r="B1205" s="21" t="s">
        <v>968</v>
      </c>
      <c r="C1205" s="23">
        <f t="shared" si="448"/>
        <v>7</v>
      </c>
      <c r="D1205" s="23" t="str">
        <f t="shared" si="444"/>
        <v>22005</v>
      </c>
      <c r="E1205" s="25">
        <f>VLOOKUP(A1205,'[1]L02'!$A$6:$D$1317,4,0)</f>
        <v>0</v>
      </c>
      <c r="F1205" s="25">
        <f>ROUND(SUMIF([3]表三汇总表!$A$10:$A$611,A1205,[3]表三汇总表!$D$10:$D$611),0)</f>
        <v>0</v>
      </c>
      <c r="G1205" s="25">
        <f>VLOOKUP(A1205,'[2]L02'!$A$6:$C$1332,3,0)</f>
        <v>0</v>
      </c>
      <c r="H1205" s="26" t="e">
        <f t="shared" si="450"/>
        <v>#DIV/0!</v>
      </c>
      <c r="I1205" s="26" t="e">
        <f t="shared" si="451"/>
        <v>#DIV/0!</v>
      </c>
      <c r="K1205" s="4"/>
    </row>
    <row r="1206" spans="1:11">
      <c r="A1206" s="21">
        <v>2200599</v>
      </c>
      <c r="B1206" s="21" t="s">
        <v>459</v>
      </c>
      <c r="C1206" s="23">
        <f t="shared" si="448"/>
        <v>7</v>
      </c>
      <c r="D1206" s="23" t="str">
        <f t="shared" si="444"/>
        <v>22005</v>
      </c>
      <c r="E1206" s="25">
        <f>VLOOKUP(A1206,'[1]L02'!$A$6:$D$1317,4,0)</f>
        <v>220</v>
      </c>
      <c r="F1206" s="25">
        <f>ROUND(SUMIF([3]表三汇总表!$A$10:$A$611,A1206,[3]表三汇总表!$D$10:$D$611),0)</f>
        <v>239</v>
      </c>
      <c r="G1206" s="25">
        <f>VLOOKUP(A1206,'[2]L02'!$A$6:$C$1332,3,0)</f>
        <v>6</v>
      </c>
      <c r="H1206" s="26">
        <f t="shared" si="450"/>
        <v>2.51046025104602</v>
      </c>
      <c r="I1206" s="26">
        <f t="shared" si="451"/>
        <v>-97.2727272727273</v>
      </c>
      <c r="K1206" s="4"/>
    </row>
    <row r="1207" spans="1:11">
      <c r="A1207" s="21">
        <v>22099</v>
      </c>
      <c r="B1207" s="22" t="s">
        <v>969</v>
      </c>
      <c r="C1207" s="23">
        <f t="shared" si="448"/>
        <v>5</v>
      </c>
      <c r="D1207" s="23" t="str">
        <f t="shared" si="444"/>
        <v/>
      </c>
      <c r="E1207" s="34">
        <f t="shared" ref="E1207:G1207" si="452">E1208</f>
        <v>0</v>
      </c>
      <c r="F1207" s="34">
        <f t="shared" si="452"/>
        <v>0</v>
      </c>
      <c r="G1207" s="34">
        <f t="shared" si="452"/>
        <v>0</v>
      </c>
      <c r="H1207" s="20" t="e">
        <f t="shared" si="450"/>
        <v>#DIV/0!</v>
      </c>
      <c r="I1207" s="20" t="e">
        <f t="shared" si="451"/>
        <v>#DIV/0!</v>
      </c>
      <c r="K1207" s="4"/>
    </row>
    <row r="1208" spans="1:11">
      <c r="A1208" s="21">
        <v>2209999</v>
      </c>
      <c r="B1208" s="21" t="s">
        <v>970</v>
      </c>
      <c r="C1208" s="23">
        <f t="shared" si="448"/>
        <v>7</v>
      </c>
      <c r="D1208" s="23" t="str">
        <f t="shared" si="444"/>
        <v>22099</v>
      </c>
      <c r="E1208" s="25">
        <f>VLOOKUP(A1208,'[1]L02'!$A$6:$D$1317,4,0)</f>
        <v>0</v>
      </c>
      <c r="F1208" s="25">
        <f>ROUND(SUMIF([3]表三汇总表!$A$10:$A$611,A1208,[3]表三汇总表!$D$10:$D$611),0)</f>
        <v>0</v>
      </c>
      <c r="G1208" s="25">
        <f>VLOOKUP(A1208,'[2]L02'!$A$6:$C$1332,3,0)</f>
        <v>0</v>
      </c>
      <c r="H1208" s="26" t="e">
        <f t="shared" ref="H1208:H1222" si="453">G1208/F1208*100</f>
        <v>#DIV/0!</v>
      </c>
      <c r="I1208" s="26" t="e">
        <f t="shared" ref="I1208:I1222" si="454">(G1208-E1208)/E1208*100</f>
        <v>#DIV/0!</v>
      </c>
      <c r="K1208" s="4"/>
    </row>
    <row r="1209" spans="1:9">
      <c r="A1209" s="21">
        <v>221</v>
      </c>
      <c r="B1209" s="22" t="s">
        <v>460</v>
      </c>
      <c r="C1209" s="23">
        <f t="shared" si="448"/>
        <v>3</v>
      </c>
      <c r="D1209" s="23"/>
      <c r="E1209" s="34">
        <f t="shared" ref="E1209:G1209" si="455">SUM(E1210,E1223,E1227)</f>
        <v>8705</v>
      </c>
      <c r="F1209" s="34">
        <f t="shared" si="455"/>
        <v>25000</v>
      </c>
      <c r="G1209" s="34">
        <f t="shared" si="455"/>
        <v>21522</v>
      </c>
      <c r="H1209" s="20">
        <f t="shared" si="453"/>
        <v>86.088</v>
      </c>
      <c r="I1209" s="20">
        <f t="shared" si="454"/>
        <v>147.237219988512</v>
      </c>
    </row>
    <row r="1210" spans="1:11">
      <c r="A1210" s="21">
        <v>22101</v>
      </c>
      <c r="B1210" s="22" t="s">
        <v>461</v>
      </c>
      <c r="C1210" s="23">
        <f t="shared" si="448"/>
        <v>5</v>
      </c>
      <c r="D1210" s="23" t="str">
        <f t="shared" ref="D1210:D1229" si="456">IF(C1210=5,"",MID(A1210,1,5))</f>
        <v/>
      </c>
      <c r="E1210" s="34">
        <f>SUM(E1211:E1222)</f>
        <v>5288</v>
      </c>
      <c r="F1210" s="34">
        <f>SUM(F1211:F1222)</f>
        <v>25000</v>
      </c>
      <c r="G1210" s="34">
        <f>SUM(G1211:G1222)</f>
        <v>18617</v>
      </c>
      <c r="H1210" s="20">
        <f t="shared" si="453"/>
        <v>74.468</v>
      </c>
      <c r="I1210" s="20">
        <f t="shared" si="454"/>
        <v>252.061270801815</v>
      </c>
      <c r="K1210" s="4"/>
    </row>
    <row r="1211" spans="1:11">
      <c r="A1211" s="21">
        <v>2210101</v>
      </c>
      <c r="B1211" s="21" t="s">
        <v>462</v>
      </c>
      <c r="C1211" s="23">
        <f t="shared" si="448"/>
        <v>7</v>
      </c>
      <c r="D1211" s="23" t="str">
        <f t="shared" si="456"/>
        <v>22101</v>
      </c>
      <c r="E1211" s="25">
        <f>VLOOKUP(A1211,'[1]L02'!$A$6:$D$1317,4,0)</f>
        <v>71</v>
      </c>
      <c r="F1211" s="25">
        <f>ROUND(SUMIF([3]表三汇总表!$A$10:$A$611,A1211,[3]表三汇总表!$D$10:$D$611),0)</f>
        <v>0</v>
      </c>
      <c r="G1211" s="25">
        <f>VLOOKUP(A1211,'[2]L02'!$A$6:$C$1332,3,0)</f>
        <v>166</v>
      </c>
      <c r="H1211" s="26" t="e">
        <f t="shared" si="453"/>
        <v>#DIV/0!</v>
      </c>
      <c r="I1211" s="26">
        <f t="shared" si="454"/>
        <v>133.802816901408</v>
      </c>
      <c r="K1211" s="4"/>
    </row>
    <row r="1212" spans="1:11">
      <c r="A1212" s="21">
        <v>2210102</v>
      </c>
      <c r="B1212" s="21" t="s">
        <v>971</v>
      </c>
      <c r="C1212" s="23">
        <f t="shared" si="448"/>
        <v>7</v>
      </c>
      <c r="D1212" s="23" t="str">
        <f t="shared" si="456"/>
        <v>22101</v>
      </c>
      <c r="E1212" s="25">
        <f>VLOOKUP(A1212,'[1]L02'!$A$6:$D$1317,4,0)</f>
        <v>0</v>
      </c>
      <c r="F1212" s="25">
        <f>ROUND(SUMIF([3]表三汇总表!$A$10:$A$611,A1212,[3]表三汇总表!$D$10:$D$611),0)</f>
        <v>0</v>
      </c>
      <c r="G1212" s="25">
        <f>VLOOKUP(A1212,'[2]L02'!$A$6:$C$1332,3,0)</f>
        <v>0</v>
      </c>
      <c r="H1212" s="26" t="e">
        <f t="shared" si="453"/>
        <v>#DIV/0!</v>
      </c>
      <c r="I1212" s="26" t="e">
        <f t="shared" si="454"/>
        <v>#DIV/0!</v>
      </c>
      <c r="K1212" s="4"/>
    </row>
    <row r="1213" spans="1:11">
      <c r="A1213" s="21">
        <v>2210103</v>
      </c>
      <c r="B1213" s="21" t="s">
        <v>463</v>
      </c>
      <c r="C1213" s="23">
        <f t="shared" si="448"/>
        <v>7</v>
      </c>
      <c r="D1213" s="23" t="str">
        <f t="shared" si="456"/>
        <v>22101</v>
      </c>
      <c r="E1213" s="25">
        <f>VLOOKUP(A1213,'[1]L02'!$A$6:$D$1317,4,0)</f>
        <v>1000</v>
      </c>
      <c r="F1213" s="25">
        <f>ROUND(SUMIF([3]表三汇总表!$A$10:$A$611,A1213,[3]表三汇总表!$D$10:$D$611),0)</f>
        <v>25000</v>
      </c>
      <c r="G1213" s="25">
        <f>VLOOKUP(A1213,'[2]L02'!$A$6:$C$1332,3,0)</f>
        <v>10105</v>
      </c>
      <c r="H1213" s="26">
        <f t="shared" si="453"/>
        <v>40.42</v>
      </c>
      <c r="I1213" s="26">
        <f t="shared" si="454"/>
        <v>910.5</v>
      </c>
      <c r="K1213" s="4"/>
    </row>
    <row r="1214" spans="1:11">
      <c r="A1214" s="21">
        <v>2210104</v>
      </c>
      <c r="B1214" s="21" t="s">
        <v>972</v>
      </c>
      <c r="C1214" s="23">
        <f t="shared" si="448"/>
        <v>7</v>
      </c>
      <c r="D1214" s="23" t="str">
        <f t="shared" si="456"/>
        <v>22101</v>
      </c>
      <c r="E1214" s="25">
        <f>VLOOKUP(A1214,'[1]L02'!$A$6:$D$1317,4,0)</f>
        <v>0</v>
      </c>
      <c r="F1214" s="25">
        <f>ROUND(SUMIF([3]表三汇总表!$A$10:$A$611,A1214,[3]表三汇总表!$D$10:$D$611),0)</f>
        <v>0</v>
      </c>
      <c r="G1214" s="25">
        <f>VLOOKUP(A1214,'[2]L02'!$A$6:$C$1332,3,0)</f>
        <v>0</v>
      </c>
      <c r="H1214" s="26" t="e">
        <f t="shared" si="453"/>
        <v>#DIV/0!</v>
      </c>
      <c r="I1214" s="26" t="e">
        <f t="shared" si="454"/>
        <v>#DIV/0!</v>
      </c>
      <c r="K1214" s="4"/>
    </row>
    <row r="1215" spans="1:11">
      <c r="A1215" s="21">
        <v>2210105</v>
      </c>
      <c r="B1215" s="21" t="s">
        <v>464</v>
      </c>
      <c r="C1215" s="23">
        <f t="shared" si="448"/>
        <v>7</v>
      </c>
      <c r="D1215" s="23" t="str">
        <f t="shared" si="456"/>
        <v>22101</v>
      </c>
      <c r="E1215" s="25">
        <f>VLOOKUP(A1215,'[1]L02'!$A$6:$D$1317,4,0)</f>
        <v>20</v>
      </c>
      <c r="F1215" s="25">
        <f>ROUND(SUMIF([3]表三汇总表!$A$10:$A$611,A1215,[3]表三汇总表!$D$10:$D$611),0)</f>
        <v>0</v>
      </c>
      <c r="G1215" s="25">
        <f>VLOOKUP(A1215,'[2]L02'!$A$6:$C$1332,3,0)</f>
        <v>227</v>
      </c>
      <c r="H1215" s="26" t="e">
        <f t="shared" si="453"/>
        <v>#DIV/0!</v>
      </c>
      <c r="I1215" s="26">
        <f t="shared" si="454"/>
        <v>1035</v>
      </c>
      <c r="K1215" s="4"/>
    </row>
    <row r="1216" spans="1:11">
      <c r="A1216" s="21">
        <v>2210106</v>
      </c>
      <c r="B1216" s="21" t="s">
        <v>465</v>
      </c>
      <c r="C1216" s="23">
        <f t="shared" si="448"/>
        <v>7</v>
      </c>
      <c r="D1216" s="23" t="str">
        <f t="shared" si="456"/>
        <v>22101</v>
      </c>
      <c r="E1216" s="25">
        <f>VLOOKUP(A1216,'[1]L02'!$A$6:$D$1317,4,0)</f>
        <v>109</v>
      </c>
      <c r="F1216" s="25">
        <f>ROUND(SUMIF([3]表三汇总表!$A$10:$A$611,A1216,[3]表三汇总表!$D$10:$D$611),0)</f>
        <v>0</v>
      </c>
      <c r="G1216" s="25">
        <f>VLOOKUP(A1216,'[2]L02'!$A$6:$C$1332,3,0)</f>
        <v>0</v>
      </c>
      <c r="H1216" s="26" t="e">
        <f t="shared" si="453"/>
        <v>#DIV/0!</v>
      </c>
      <c r="I1216" s="26">
        <f t="shared" si="454"/>
        <v>-100</v>
      </c>
      <c r="K1216" s="4"/>
    </row>
    <row r="1217" spans="1:11">
      <c r="A1217" s="21">
        <v>2210107</v>
      </c>
      <c r="B1217" s="21" t="s">
        <v>466</v>
      </c>
      <c r="C1217" s="23">
        <f t="shared" si="448"/>
        <v>7</v>
      </c>
      <c r="D1217" s="23" t="str">
        <f t="shared" si="456"/>
        <v>22101</v>
      </c>
      <c r="E1217" s="25">
        <f>VLOOKUP(A1217,'[1]L02'!$A$6:$D$1317,4,0)</f>
        <v>14</v>
      </c>
      <c r="F1217" s="25">
        <f>ROUND(SUMIF([3]表三汇总表!$A$10:$A$611,A1217,[3]表三汇总表!$D$10:$D$611),0)</f>
        <v>0</v>
      </c>
      <c r="G1217" s="25">
        <f>VLOOKUP(A1217,'[2]L02'!$A$6:$C$1332,3,0)</f>
        <v>26</v>
      </c>
      <c r="H1217" s="26" t="e">
        <f t="shared" si="453"/>
        <v>#DIV/0!</v>
      </c>
      <c r="I1217" s="26">
        <f t="shared" si="454"/>
        <v>85.7142857142857</v>
      </c>
      <c r="K1217" s="4"/>
    </row>
    <row r="1218" spans="1:11">
      <c r="A1218" s="21">
        <v>2210108</v>
      </c>
      <c r="B1218" s="21" t="s">
        <v>467</v>
      </c>
      <c r="C1218" s="23">
        <f t="shared" si="448"/>
        <v>7</v>
      </c>
      <c r="D1218" s="23" t="str">
        <f t="shared" si="456"/>
        <v>22101</v>
      </c>
      <c r="E1218" s="25">
        <f>VLOOKUP(A1218,'[1]L02'!$A$6:$D$1317,4,0)</f>
        <v>1125</v>
      </c>
      <c r="F1218" s="25">
        <f>ROUND(SUMIF([3]表三汇总表!$A$10:$A$611,A1218,[3]表三汇总表!$D$10:$D$611),0)</f>
        <v>0</v>
      </c>
      <c r="G1218" s="25">
        <f>VLOOKUP(A1218,'[2]L02'!$A$6:$C$1332,3,0)</f>
        <v>5168</v>
      </c>
      <c r="H1218" s="26" t="e">
        <f t="shared" si="453"/>
        <v>#DIV/0!</v>
      </c>
      <c r="I1218" s="26">
        <f t="shared" si="454"/>
        <v>359.377777777778</v>
      </c>
      <c r="K1218" s="4"/>
    </row>
    <row r="1219" spans="1:11">
      <c r="A1219" s="21">
        <v>2210109</v>
      </c>
      <c r="B1219" s="21" t="s">
        <v>973</v>
      </c>
      <c r="C1219" s="23">
        <f t="shared" si="448"/>
        <v>7</v>
      </c>
      <c r="D1219" s="23" t="str">
        <f t="shared" si="456"/>
        <v>22101</v>
      </c>
      <c r="E1219" s="25">
        <f>VLOOKUP(A1219,'[1]L02'!$A$6:$D$1317,4,0)</f>
        <v>0</v>
      </c>
      <c r="F1219" s="25">
        <f>ROUND(SUMIF([3]表三汇总表!$A$10:$A$611,A1219,[3]表三汇总表!$D$10:$D$611),0)</f>
        <v>0</v>
      </c>
      <c r="G1219" s="25">
        <f>VLOOKUP(A1219,'[2]L02'!$A$6:$C$1332,3,0)</f>
        <v>0</v>
      </c>
      <c r="H1219" s="26" t="e">
        <f t="shared" si="453"/>
        <v>#DIV/0!</v>
      </c>
      <c r="I1219" s="26" t="e">
        <f t="shared" si="454"/>
        <v>#DIV/0!</v>
      </c>
      <c r="K1219" s="4"/>
    </row>
    <row r="1220" spans="1:11">
      <c r="A1220" s="21">
        <v>2210110</v>
      </c>
      <c r="B1220" s="21" t="s">
        <v>468</v>
      </c>
      <c r="C1220" s="23">
        <f t="shared" si="448"/>
        <v>7</v>
      </c>
      <c r="D1220" s="23" t="str">
        <f t="shared" si="456"/>
        <v>22101</v>
      </c>
      <c r="E1220" s="25">
        <f>VLOOKUP(A1220,'[1]L02'!$A$6:$D$1317,4,0)</f>
        <v>2949</v>
      </c>
      <c r="F1220" s="25">
        <f>ROUND(SUMIF([3]表三汇总表!$A$10:$A$611,A1220,[3]表三汇总表!$D$10:$D$611),0)</f>
        <v>0</v>
      </c>
      <c r="G1220" s="25">
        <f>VLOOKUP(A1220,'[2]L02'!$A$6:$C$1332,3,0)</f>
        <v>2824</v>
      </c>
      <c r="H1220" s="26" t="e">
        <f t="shared" si="453"/>
        <v>#DIV/0!</v>
      </c>
      <c r="I1220" s="26">
        <f t="shared" si="454"/>
        <v>-4.23872499152255</v>
      </c>
      <c r="K1220" s="4"/>
    </row>
    <row r="1221" ht="15" spans="1:11">
      <c r="A1221" s="37">
        <v>2210111</v>
      </c>
      <c r="B1221" s="21" t="s">
        <v>974</v>
      </c>
      <c r="C1221" s="23"/>
      <c r="D1221" s="23"/>
      <c r="E1221" s="25"/>
      <c r="F1221" s="25">
        <f>ROUND(SUMIF([3]表三汇总表!$A$10:$A$611,A1221,[3]表三汇总表!$D$10:$D$611),0)</f>
        <v>0</v>
      </c>
      <c r="G1221" s="25"/>
      <c r="H1221" s="26"/>
      <c r="I1221" s="26"/>
      <c r="K1221" s="4"/>
    </row>
    <row r="1222" spans="1:11">
      <c r="A1222" s="21">
        <v>2210199</v>
      </c>
      <c r="B1222" s="21" t="s">
        <v>469</v>
      </c>
      <c r="C1222" s="23">
        <f t="shared" ref="C1222:C1238" si="457">LEN(A1222)</f>
        <v>7</v>
      </c>
      <c r="D1222" s="23" t="str">
        <f t="shared" ref="D1222:D1230" si="458">IF(C1222=5,"",MID(A1222,1,5))</f>
        <v>22101</v>
      </c>
      <c r="E1222" s="25">
        <f>VLOOKUP(A1222,'[1]L02'!$A$6:$D$1317,4,0)</f>
        <v>0</v>
      </c>
      <c r="F1222" s="25">
        <f>ROUND(SUMIF([3]表三汇总表!$A$10:$A$611,A1222,[3]表三汇总表!$D$10:$D$611),0)</f>
        <v>0</v>
      </c>
      <c r="G1222" s="25">
        <f>VLOOKUP(A1222,'[2]L02'!$A$6:$C$1332,3,0)</f>
        <v>101</v>
      </c>
      <c r="H1222" s="26" t="e">
        <f>G1222/F1222*100</f>
        <v>#DIV/0!</v>
      </c>
      <c r="I1222" s="26" t="e">
        <f>(G1222-E1222)/E1222*100</f>
        <v>#DIV/0!</v>
      </c>
      <c r="K1222" s="4"/>
    </row>
    <row r="1223" spans="1:11">
      <c r="A1223" s="21">
        <v>22102</v>
      </c>
      <c r="B1223" s="22" t="s">
        <v>470</v>
      </c>
      <c r="C1223" s="23">
        <f t="shared" si="457"/>
        <v>5</v>
      </c>
      <c r="D1223" s="23" t="str">
        <f t="shared" si="458"/>
        <v/>
      </c>
      <c r="E1223" s="34">
        <f t="shared" ref="E1223:G1223" si="459">SUM(E1224:E1226)</f>
        <v>3417</v>
      </c>
      <c r="F1223" s="34">
        <f t="shared" si="459"/>
        <v>0</v>
      </c>
      <c r="G1223" s="34">
        <f t="shared" si="459"/>
        <v>2781</v>
      </c>
      <c r="H1223" s="20" t="e">
        <f>G1223/F1223*100</f>
        <v>#DIV/0!</v>
      </c>
      <c r="I1223" s="20">
        <f>(G1223-E1223)/E1223*100</f>
        <v>-18.612818261633</v>
      </c>
      <c r="K1223" s="4"/>
    </row>
    <row r="1224" spans="1:11">
      <c r="A1224" s="21">
        <v>2210201</v>
      </c>
      <c r="B1224" s="21" t="s">
        <v>471</v>
      </c>
      <c r="C1224" s="23">
        <f t="shared" si="457"/>
        <v>7</v>
      </c>
      <c r="D1224" s="23" t="str">
        <f t="shared" si="458"/>
        <v>22102</v>
      </c>
      <c r="E1224" s="25">
        <f>VLOOKUP(A1224,'[1]L02'!$A$6:$D$1317,4,0)</f>
        <v>3156</v>
      </c>
      <c r="F1224" s="25">
        <f>ROUND(SUMIF([3]表三汇总表!$A$10:$A$611,A1224,[3]表三汇总表!$D$10:$D$611),0)</f>
        <v>0</v>
      </c>
      <c r="G1224" s="25">
        <f>VLOOKUP(A1224,'[2]L02'!$A$6:$C$1332,3,0)</f>
        <v>2747</v>
      </c>
      <c r="H1224" s="26" t="e">
        <f t="shared" ref="H1224:H1227" si="460">G1224/F1224*100</f>
        <v>#DIV/0!</v>
      </c>
      <c r="I1224" s="26">
        <f t="shared" ref="I1224:I1227" si="461">(G1224-E1224)/E1224*100</f>
        <v>-12.9594423320659</v>
      </c>
      <c r="K1224" s="4"/>
    </row>
    <row r="1225" spans="1:11">
      <c r="A1225" s="21">
        <v>2210202</v>
      </c>
      <c r="B1225" s="21" t="s">
        <v>975</v>
      </c>
      <c r="C1225" s="23">
        <f t="shared" si="457"/>
        <v>7</v>
      </c>
      <c r="D1225" s="23" t="str">
        <f t="shared" si="458"/>
        <v>22102</v>
      </c>
      <c r="E1225" s="25">
        <f>VLOOKUP(A1225,'[1]L02'!$A$6:$D$1317,4,0)</f>
        <v>0</v>
      </c>
      <c r="F1225" s="25">
        <f>ROUND(SUMIF([3]表三汇总表!$A$10:$A$611,A1225,[3]表三汇总表!$D$10:$D$611),0)</f>
        <v>0</v>
      </c>
      <c r="G1225" s="25">
        <f>VLOOKUP(A1225,'[2]L02'!$A$6:$C$1332,3,0)</f>
        <v>0</v>
      </c>
      <c r="H1225" s="26" t="e">
        <f t="shared" si="460"/>
        <v>#DIV/0!</v>
      </c>
      <c r="I1225" s="26" t="e">
        <f t="shared" si="461"/>
        <v>#DIV/0!</v>
      </c>
      <c r="K1225" s="4"/>
    </row>
    <row r="1226" spans="1:11">
      <c r="A1226" s="21">
        <v>2210203</v>
      </c>
      <c r="B1226" s="21" t="s">
        <v>472</v>
      </c>
      <c r="C1226" s="23">
        <f t="shared" si="457"/>
        <v>7</v>
      </c>
      <c r="D1226" s="23" t="str">
        <f t="shared" si="458"/>
        <v>22102</v>
      </c>
      <c r="E1226" s="25">
        <f>VLOOKUP(A1226,'[1]L02'!$A$6:$D$1317,4,0)</f>
        <v>261</v>
      </c>
      <c r="F1226" s="25">
        <f>ROUND(SUMIF([3]表三汇总表!$A$10:$A$611,A1226,[3]表三汇总表!$D$10:$D$611),0)</f>
        <v>0</v>
      </c>
      <c r="G1226" s="25">
        <f>VLOOKUP(A1226,'[2]L02'!$A$6:$C$1332,3,0)</f>
        <v>34</v>
      </c>
      <c r="H1226" s="26" t="e">
        <f t="shared" si="460"/>
        <v>#DIV/0!</v>
      </c>
      <c r="I1226" s="26">
        <f t="shared" si="461"/>
        <v>-86.9731800766284</v>
      </c>
      <c r="K1226" s="4"/>
    </row>
    <row r="1227" spans="1:11">
      <c r="A1227" s="21">
        <v>22103</v>
      </c>
      <c r="B1227" s="22" t="s">
        <v>473</v>
      </c>
      <c r="C1227" s="23">
        <f t="shared" si="457"/>
        <v>5</v>
      </c>
      <c r="D1227" s="23" t="str">
        <f t="shared" si="458"/>
        <v/>
      </c>
      <c r="E1227" s="34">
        <f t="shared" ref="E1227:G1227" si="462">SUM(E1228:E1230)</f>
        <v>0</v>
      </c>
      <c r="F1227" s="34">
        <f t="shared" si="462"/>
        <v>0</v>
      </c>
      <c r="G1227" s="34">
        <f t="shared" si="462"/>
        <v>124</v>
      </c>
      <c r="H1227" s="20" t="e">
        <f t="shared" si="460"/>
        <v>#DIV/0!</v>
      </c>
      <c r="I1227" s="20" t="e">
        <f t="shared" si="461"/>
        <v>#DIV/0!</v>
      </c>
      <c r="K1227" s="4"/>
    </row>
    <row r="1228" spans="1:11">
      <c r="A1228" s="21">
        <v>2210301</v>
      </c>
      <c r="B1228" s="21" t="s">
        <v>976</v>
      </c>
      <c r="C1228" s="23">
        <f t="shared" si="457"/>
        <v>7</v>
      </c>
      <c r="D1228" s="23" t="str">
        <f t="shared" si="458"/>
        <v>22103</v>
      </c>
      <c r="E1228" s="25">
        <f>VLOOKUP(A1228,'[1]L02'!$A$6:$D$1317,4,0)</f>
        <v>0</v>
      </c>
      <c r="F1228" s="25">
        <f>ROUND(SUMIF([3]表三汇总表!$A$10:$A$611,A1228,[3]表三汇总表!$D$10:$D$611),0)</f>
        <v>0</v>
      </c>
      <c r="G1228" s="25">
        <f>VLOOKUP(A1228,'[2]L02'!$A$6:$C$1332,3,0)</f>
        <v>0</v>
      </c>
      <c r="H1228" s="26" t="e">
        <f t="shared" ref="H1228:H1232" si="463">G1228/F1228*100</f>
        <v>#DIV/0!</v>
      </c>
      <c r="I1228" s="26" t="e">
        <f t="shared" ref="I1228:I1232" si="464">(G1228-E1228)/E1228*100</f>
        <v>#DIV/0!</v>
      </c>
      <c r="K1228" s="4"/>
    </row>
    <row r="1229" spans="1:11">
      <c r="A1229" s="21">
        <v>2210302</v>
      </c>
      <c r="B1229" s="21" t="s">
        <v>977</v>
      </c>
      <c r="C1229" s="23">
        <f t="shared" si="457"/>
        <v>7</v>
      </c>
      <c r="D1229" s="23" t="str">
        <f t="shared" si="458"/>
        <v>22103</v>
      </c>
      <c r="E1229" s="25">
        <f>VLOOKUP(A1229,'[1]L02'!$A$6:$D$1317,4,0)</f>
        <v>0</v>
      </c>
      <c r="F1229" s="25">
        <f>ROUND(SUMIF([3]表三汇总表!$A$10:$A$611,A1229,[3]表三汇总表!$D$10:$D$611),0)</f>
        <v>0</v>
      </c>
      <c r="G1229" s="25">
        <f>VLOOKUP(A1229,'[2]L02'!$A$6:$C$1332,3,0)</f>
        <v>0</v>
      </c>
      <c r="H1229" s="26" t="e">
        <f t="shared" si="463"/>
        <v>#DIV/0!</v>
      </c>
      <c r="I1229" s="26" t="e">
        <f t="shared" si="464"/>
        <v>#DIV/0!</v>
      </c>
      <c r="K1229" s="4"/>
    </row>
    <row r="1230" spans="1:11">
      <c r="A1230" s="21">
        <v>2210399</v>
      </c>
      <c r="B1230" s="21" t="s">
        <v>474</v>
      </c>
      <c r="C1230" s="23">
        <f t="shared" si="457"/>
        <v>7</v>
      </c>
      <c r="D1230" s="23" t="str">
        <f t="shared" si="458"/>
        <v>22103</v>
      </c>
      <c r="E1230" s="25">
        <f>VLOOKUP(A1230,'[1]L02'!$A$6:$D$1317,4,0)</f>
        <v>0</v>
      </c>
      <c r="F1230" s="25">
        <f>ROUND(SUMIF([3]表三汇总表!$A$10:$A$611,A1230,[3]表三汇总表!$D$10:$D$611),0)</f>
        <v>0</v>
      </c>
      <c r="G1230" s="25">
        <f>VLOOKUP(A1230,'[2]L02'!$A$6:$C$1332,3,0)</f>
        <v>124</v>
      </c>
      <c r="H1230" s="26" t="e">
        <f t="shared" si="463"/>
        <v>#DIV/0!</v>
      </c>
      <c r="I1230" s="26" t="e">
        <f t="shared" si="464"/>
        <v>#DIV/0!</v>
      </c>
      <c r="K1230" s="4"/>
    </row>
    <row r="1231" spans="1:9">
      <c r="A1231" s="21">
        <v>222</v>
      </c>
      <c r="B1231" s="22" t="s">
        <v>475</v>
      </c>
      <c r="C1231" s="23">
        <f t="shared" si="457"/>
        <v>3</v>
      </c>
      <c r="D1231" s="23"/>
      <c r="E1231" s="34">
        <f>E1232+E1250+E1257+E1263</f>
        <v>1634</v>
      </c>
      <c r="F1231" s="34">
        <f t="shared" ref="E1231:G1231" si="465">F1232+F1250+F1257+F1263</f>
        <v>925</v>
      </c>
      <c r="G1231" s="34">
        <f t="shared" si="465"/>
        <v>615</v>
      </c>
      <c r="H1231" s="20">
        <f t="shared" si="463"/>
        <v>66.4864864864865</v>
      </c>
      <c r="I1231" s="20">
        <f t="shared" si="464"/>
        <v>-62.3623011015912</v>
      </c>
    </row>
    <row r="1232" spans="1:11">
      <c r="A1232" s="21">
        <v>22201</v>
      </c>
      <c r="B1232" s="22" t="s">
        <v>476</v>
      </c>
      <c r="C1232" s="23">
        <f t="shared" si="457"/>
        <v>5</v>
      </c>
      <c r="D1232" s="23" t="str">
        <f t="shared" ref="D1232:D1275" si="466">IF(C1232=5,"",MID(A1232,1,5))</f>
        <v/>
      </c>
      <c r="E1232" s="34">
        <f t="shared" ref="E1232:G1232" si="467">SUM(E1233:E1249)</f>
        <v>1047</v>
      </c>
      <c r="F1232" s="34">
        <f t="shared" si="467"/>
        <v>925</v>
      </c>
      <c r="G1232" s="34">
        <f t="shared" si="467"/>
        <v>10</v>
      </c>
      <c r="H1232" s="20">
        <f t="shared" si="463"/>
        <v>1.08108108108108</v>
      </c>
      <c r="I1232" s="20">
        <f t="shared" si="464"/>
        <v>-99.0448901623687</v>
      </c>
      <c r="K1232" s="4"/>
    </row>
    <row r="1233" spans="1:11">
      <c r="A1233" s="21">
        <v>2220101</v>
      </c>
      <c r="B1233" s="21" t="s">
        <v>12</v>
      </c>
      <c r="C1233" s="23">
        <f t="shared" si="457"/>
        <v>7</v>
      </c>
      <c r="D1233" s="23" t="str">
        <f t="shared" si="466"/>
        <v>22201</v>
      </c>
      <c r="E1233" s="25">
        <f>VLOOKUP(A1233,'[1]L02'!$A$6:$D$1317,4,0)</f>
        <v>0</v>
      </c>
      <c r="F1233" s="25">
        <f>ROUND(SUMIF([3]表三汇总表!$A$10:$A$611,A1233,[3]表三汇总表!$D$10:$D$611),0)</f>
        <v>0</v>
      </c>
      <c r="G1233" s="25">
        <f>VLOOKUP(A1233,'[2]L02'!$A$6:$C$1332,3,0)</f>
        <v>0</v>
      </c>
      <c r="H1233" s="26" t="e">
        <f t="shared" ref="H1233:H1250" si="468">G1233/F1233*100</f>
        <v>#DIV/0!</v>
      </c>
      <c r="I1233" s="26" t="e">
        <f t="shared" ref="I1233:I1250" si="469">(G1233-E1233)/E1233*100</f>
        <v>#DIV/0!</v>
      </c>
      <c r="K1233" s="4"/>
    </row>
    <row r="1234" spans="1:11">
      <c r="A1234" s="21">
        <v>2220102</v>
      </c>
      <c r="B1234" s="21" t="s">
        <v>13</v>
      </c>
      <c r="C1234" s="23">
        <f t="shared" si="457"/>
        <v>7</v>
      </c>
      <c r="D1234" s="23" t="str">
        <f t="shared" si="466"/>
        <v>22201</v>
      </c>
      <c r="E1234" s="25">
        <f>VLOOKUP(A1234,'[1]L02'!$A$6:$D$1317,4,0)</f>
        <v>0</v>
      </c>
      <c r="F1234" s="25">
        <f>ROUND(SUMIF([3]表三汇总表!$A$10:$A$611,A1234,[3]表三汇总表!$D$10:$D$611),0)</f>
        <v>925</v>
      </c>
      <c r="G1234" s="25">
        <f>VLOOKUP(A1234,'[2]L02'!$A$6:$C$1332,3,0)</f>
        <v>0</v>
      </c>
      <c r="H1234" s="26">
        <f t="shared" si="468"/>
        <v>0</v>
      </c>
      <c r="I1234" s="26" t="e">
        <f t="shared" si="469"/>
        <v>#DIV/0!</v>
      </c>
      <c r="K1234" s="4"/>
    </row>
    <row r="1235" spans="1:11">
      <c r="A1235" s="21">
        <v>2220103</v>
      </c>
      <c r="B1235" s="21" t="s">
        <v>64</v>
      </c>
      <c r="C1235" s="23">
        <f t="shared" si="457"/>
        <v>7</v>
      </c>
      <c r="D1235" s="23" t="str">
        <f t="shared" si="466"/>
        <v>22201</v>
      </c>
      <c r="E1235" s="25">
        <f>VLOOKUP(A1235,'[1]L02'!$A$6:$D$1317,4,0)</f>
        <v>0</v>
      </c>
      <c r="F1235" s="25">
        <f>ROUND(SUMIF([3]表三汇总表!$A$10:$A$611,A1235,[3]表三汇总表!$D$10:$D$611),0)</f>
        <v>0</v>
      </c>
      <c r="G1235" s="25">
        <f>VLOOKUP(A1235,'[2]L02'!$A$6:$C$1332,3,0)</f>
        <v>0</v>
      </c>
      <c r="H1235" s="26" t="e">
        <f t="shared" si="468"/>
        <v>#DIV/0!</v>
      </c>
      <c r="I1235" s="26" t="e">
        <f t="shared" si="469"/>
        <v>#DIV/0!</v>
      </c>
      <c r="K1235" s="4"/>
    </row>
    <row r="1236" spans="1:11">
      <c r="A1236" s="21">
        <v>2220104</v>
      </c>
      <c r="B1236" s="21" t="s">
        <v>978</v>
      </c>
      <c r="C1236" s="23">
        <f t="shared" si="457"/>
        <v>7</v>
      </c>
      <c r="D1236" s="23" t="str">
        <f t="shared" si="466"/>
        <v>22201</v>
      </c>
      <c r="E1236" s="25">
        <f>VLOOKUP(A1236,'[1]L02'!$A$6:$D$1317,4,0)</f>
        <v>0</v>
      </c>
      <c r="F1236" s="25">
        <f>ROUND(SUMIF([3]表三汇总表!$A$10:$A$611,A1236,[3]表三汇总表!$D$10:$D$611),0)</f>
        <v>0</v>
      </c>
      <c r="G1236" s="25">
        <f>VLOOKUP(A1236,'[2]L02'!$A$6:$C$1332,3,0)</f>
        <v>0</v>
      </c>
      <c r="H1236" s="26" t="e">
        <f t="shared" si="468"/>
        <v>#DIV/0!</v>
      </c>
      <c r="I1236" s="26" t="e">
        <f t="shared" si="469"/>
        <v>#DIV/0!</v>
      </c>
      <c r="K1236" s="4"/>
    </row>
    <row r="1237" spans="1:11">
      <c r="A1237" s="21">
        <v>2220105</v>
      </c>
      <c r="B1237" s="21" t="s">
        <v>979</v>
      </c>
      <c r="C1237" s="23">
        <f t="shared" si="457"/>
        <v>7</v>
      </c>
      <c r="D1237" s="23" t="str">
        <f t="shared" si="466"/>
        <v>22201</v>
      </c>
      <c r="E1237" s="25">
        <f>VLOOKUP(A1237,'[1]L02'!$A$6:$D$1317,4,0)</f>
        <v>0</v>
      </c>
      <c r="F1237" s="25">
        <f>ROUND(SUMIF([3]表三汇总表!$A$10:$A$611,A1237,[3]表三汇总表!$D$10:$D$611),0)</f>
        <v>0</v>
      </c>
      <c r="G1237" s="25">
        <f>VLOOKUP(A1237,'[2]L02'!$A$6:$C$1332,3,0)</f>
        <v>0</v>
      </c>
      <c r="H1237" s="26" t="e">
        <f t="shared" si="468"/>
        <v>#DIV/0!</v>
      </c>
      <c r="I1237" s="26" t="e">
        <f t="shared" si="469"/>
        <v>#DIV/0!</v>
      </c>
      <c r="K1237" s="4"/>
    </row>
    <row r="1238" spans="1:11">
      <c r="A1238" s="21">
        <v>2220106</v>
      </c>
      <c r="B1238" s="21" t="s">
        <v>980</v>
      </c>
      <c r="C1238" s="23">
        <f t="shared" si="457"/>
        <v>7</v>
      </c>
      <c r="D1238" s="23" t="str">
        <f t="shared" si="466"/>
        <v>22201</v>
      </c>
      <c r="E1238" s="25">
        <f>VLOOKUP(A1238,'[1]L02'!$A$6:$D$1317,4,0)</f>
        <v>0</v>
      </c>
      <c r="F1238" s="25">
        <f>ROUND(SUMIF([3]表三汇总表!$A$10:$A$611,A1238,[3]表三汇总表!$D$10:$D$611),0)</f>
        <v>0</v>
      </c>
      <c r="G1238" s="25">
        <f>VLOOKUP(A1238,'[2]L02'!$A$6:$C$1332,3,0)</f>
        <v>0</v>
      </c>
      <c r="H1238" s="26" t="e">
        <f t="shared" si="468"/>
        <v>#DIV/0!</v>
      </c>
      <c r="I1238" s="26" t="e">
        <f t="shared" si="469"/>
        <v>#DIV/0!</v>
      </c>
      <c r="K1238" s="4"/>
    </row>
    <row r="1239" spans="1:11">
      <c r="A1239" s="21">
        <v>2220107</v>
      </c>
      <c r="B1239" s="21" t="s">
        <v>981</v>
      </c>
      <c r="C1239" s="23">
        <f t="shared" ref="C1239:C1302" si="470">LEN(A1239)</f>
        <v>7</v>
      </c>
      <c r="D1239" s="23" t="str">
        <f t="shared" si="466"/>
        <v>22201</v>
      </c>
      <c r="E1239" s="25">
        <f>VLOOKUP(A1239,'[1]L02'!$A$6:$D$1317,4,0)</f>
        <v>0</v>
      </c>
      <c r="F1239" s="25">
        <f>ROUND(SUMIF([3]表三汇总表!$A$10:$A$611,A1239,[3]表三汇总表!$D$10:$D$611),0)</f>
        <v>0</v>
      </c>
      <c r="G1239" s="25">
        <f>VLOOKUP(A1239,'[2]L02'!$A$6:$C$1332,3,0)</f>
        <v>0</v>
      </c>
      <c r="H1239" s="26" t="e">
        <f t="shared" si="468"/>
        <v>#DIV/0!</v>
      </c>
      <c r="I1239" s="26" t="e">
        <f t="shared" si="469"/>
        <v>#DIV/0!</v>
      </c>
      <c r="K1239" s="4"/>
    </row>
    <row r="1240" spans="1:11">
      <c r="A1240" s="21">
        <v>2220112</v>
      </c>
      <c r="B1240" s="21" t="s">
        <v>982</v>
      </c>
      <c r="C1240" s="23">
        <f t="shared" si="470"/>
        <v>7</v>
      </c>
      <c r="D1240" s="23" t="str">
        <f t="shared" si="466"/>
        <v>22201</v>
      </c>
      <c r="E1240" s="25">
        <f>VLOOKUP(A1240,'[1]L02'!$A$6:$D$1317,4,0)</f>
        <v>0</v>
      </c>
      <c r="F1240" s="25">
        <f>ROUND(SUMIF([3]表三汇总表!$A$10:$A$611,A1240,[3]表三汇总表!$D$10:$D$611),0)</f>
        <v>0</v>
      </c>
      <c r="G1240" s="25">
        <f>VLOOKUP(A1240,'[2]L02'!$A$6:$C$1332,3,0)</f>
        <v>0</v>
      </c>
      <c r="H1240" s="26" t="e">
        <f t="shared" si="468"/>
        <v>#DIV/0!</v>
      </c>
      <c r="I1240" s="26" t="e">
        <f t="shared" si="469"/>
        <v>#DIV/0!</v>
      </c>
      <c r="K1240" s="4"/>
    </row>
    <row r="1241" spans="1:11">
      <c r="A1241" s="21">
        <v>2220113</v>
      </c>
      <c r="B1241" s="21" t="s">
        <v>983</v>
      </c>
      <c r="C1241" s="23">
        <f t="shared" si="470"/>
        <v>7</v>
      </c>
      <c r="D1241" s="23" t="str">
        <f t="shared" si="466"/>
        <v>22201</v>
      </c>
      <c r="E1241" s="25">
        <f>VLOOKUP(A1241,'[1]L02'!$A$6:$D$1317,4,0)</f>
        <v>0</v>
      </c>
      <c r="F1241" s="25">
        <f>ROUND(SUMIF([3]表三汇总表!$A$10:$A$611,A1241,[3]表三汇总表!$D$10:$D$611),0)</f>
        <v>0</v>
      </c>
      <c r="G1241" s="25">
        <f>VLOOKUP(A1241,'[2]L02'!$A$6:$C$1332,3,0)</f>
        <v>0</v>
      </c>
      <c r="H1241" s="26" t="e">
        <f t="shared" si="468"/>
        <v>#DIV/0!</v>
      </c>
      <c r="I1241" s="26" t="e">
        <f t="shared" si="469"/>
        <v>#DIV/0!</v>
      </c>
      <c r="K1241" s="4"/>
    </row>
    <row r="1242" spans="1:11">
      <c r="A1242" s="21">
        <v>2220114</v>
      </c>
      <c r="B1242" s="21" t="s">
        <v>984</v>
      </c>
      <c r="C1242" s="23">
        <f t="shared" si="470"/>
        <v>7</v>
      </c>
      <c r="D1242" s="23" t="str">
        <f t="shared" si="466"/>
        <v>22201</v>
      </c>
      <c r="E1242" s="25">
        <f>VLOOKUP(A1242,'[1]L02'!$A$6:$D$1317,4,0)</f>
        <v>0</v>
      </c>
      <c r="F1242" s="25">
        <f>ROUND(SUMIF([3]表三汇总表!$A$10:$A$611,A1242,[3]表三汇总表!$D$10:$D$611),0)</f>
        <v>0</v>
      </c>
      <c r="G1242" s="25">
        <f>VLOOKUP(A1242,'[2]L02'!$A$6:$C$1332,3,0)</f>
        <v>0</v>
      </c>
      <c r="H1242" s="26" t="e">
        <f t="shared" si="468"/>
        <v>#DIV/0!</v>
      </c>
      <c r="I1242" s="26" t="e">
        <f t="shared" si="469"/>
        <v>#DIV/0!</v>
      </c>
      <c r="K1242" s="4"/>
    </row>
    <row r="1243" spans="1:11">
      <c r="A1243" s="21">
        <v>2220115</v>
      </c>
      <c r="B1243" s="21" t="s">
        <v>985</v>
      </c>
      <c r="C1243" s="23">
        <f t="shared" si="470"/>
        <v>7</v>
      </c>
      <c r="D1243" s="23" t="str">
        <f t="shared" si="466"/>
        <v>22201</v>
      </c>
      <c r="E1243" s="25">
        <f>VLOOKUP(A1243,'[1]L02'!$A$6:$D$1317,4,0)</f>
        <v>0</v>
      </c>
      <c r="F1243" s="25">
        <f>ROUND(SUMIF([3]表三汇总表!$A$10:$A$611,A1243,[3]表三汇总表!$D$10:$D$611),0)</f>
        <v>0</v>
      </c>
      <c r="G1243" s="25">
        <f>VLOOKUP(A1243,'[2]L02'!$A$6:$C$1332,3,0)</f>
        <v>0</v>
      </c>
      <c r="H1243" s="26" t="e">
        <f t="shared" si="468"/>
        <v>#DIV/0!</v>
      </c>
      <c r="I1243" s="26" t="e">
        <f t="shared" si="469"/>
        <v>#DIV/0!</v>
      </c>
      <c r="K1243" s="4"/>
    </row>
    <row r="1244" spans="1:11">
      <c r="A1244" s="21">
        <v>2220118</v>
      </c>
      <c r="B1244" s="21" t="s">
        <v>986</v>
      </c>
      <c r="C1244" s="23">
        <f t="shared" si="470"/>
        <v>7</v>
      </c>
      <c r="D1244" s="23" t="str">
        <f t="shared" si="466"/>
        <v>22201</v>
      </c>
      <c r="E1244" s="25">
        <f>VLOOKUP(A1244,'[1]L02'!$A$6:$D$1317,4,0)</f>
        <v>0</v>
      </c>
      <c r="F1244" s="25">
        <f>ROUND(SUMIF([3]表三汇总表!$A$10:$A$611,A1244,[3]表三汇总表!$D$10:$D$611),0)</f>
        <v>0</v>
      </c>
      <c r="G1244" s="25">
        <f>VLOOKUP(A1244,'[2]L02'!$A$6:$C$1332,3,0)</f>
        <v>0</v>
      </c>
      <c r="H1244" s="26" t="e">
        <f t="shared" si="468"/>
        <v>#DIV/0!</v>
      </c>
      <c r="I1244" s="26" t="e">
        <f t="shared" si="469"/>
        <v>#DIV/0!</v>
      </c>
      <c r="K1244" s="4"/>
    </row>
    <row r="1245" spans="1:11">
      <c r="A1245" s="21">
        <v>2220119</v>
      </c>
      <c r="B1245" s="21" t="s">
        <v>477</v>
      </c>
      <c r="C1245" s="23">
        <f t="shared" si="470"/>
        <v>7</v>
      </c>
      <c r="D1245" s="23" t="str">
        <f t="shared" si="466"/>
        <v>22201</v>
      </c>
      <c r="E1245" s="25">
        <f>VLOOKUP(A1245,'[1]L02'!$A$6:$D$1317,4,0)</f>
        <v>0</v>
      </c>
      <c r="F1245" s="25">
        <f>ROUND(SUMIF([3]表三汇总表!$A$10:$A$611,A1245,[3]表三汇总表!$D$10:$D$611),0)</f>
        <v>0</v>
      </c>
      <c r="G1245" s="25">
        <f>VLOOKUP(A1245,'[2]L02'!$A$6:$C$1332,3,0)</f>
        <v>10</v>
      </c>
      <c r="H1245" s="26" t="e">
        <f t="shared" si="468"/>
        <v>#DIV/0!</v>
      </c>
      <c r="I1245" s="26" t="e">
        <f t="shared" si="469"/>
        <v>#DIV/0!</v>
      </c>
      <c r="K1245" s="4"/>
    </row>
    <row r="1246" spans="1:11">
      <c r="A1246" s="21">
        <v>2220120</v>
      </c>
      <c r="B1246" s="21" t="s">
        <v>987</v>
      </c>
      <c r="C1246" s="23">
        <f t="shared" si="470"/>
        <v>7</v>
      </c>
      <c r="D1246" s="23" t="str">
        <f t="shared" si="466"/>
        <v>22201</v>
      </c>
      <c r="E1246" s="25">
        <f>VLOOKUP(A1246,'[1]L02'!$A$6:$D$1317,4,0)</f>
        <v>0</v>
      </c>
      <c r="F1246" s="25">
        <f>ROUND(SUMIF([3]表三汇总表!$A$10:$A$611,A1246,[3]表三汇总表!$D$10:$D$611),0)</f>
        <v>0</v>
      </c>
      <c r="G1246" s="25">
        <f>VLOOKUP(A1246,'[2]L02'!$A$6:$C$1332,3,0)</f>
        <v>0</v>
      </c>
      <c r="H1246" s="26" t="e">
        <f t="shared" si="468"/>
        <v>#DIV/0!</v>
      </c>
      <c r="I1246" s="26" t="e">
        <f t="shared" si="469"/>
        <v>#DIV/0!</v>
      </c>
      <c r="K1246" s="4"/>
    </row>
    <row r="1247" spans="1:11">
      <c r="A1247" s="21">
        <v>2220121</v>
      </c>
      <c r="B1247" s="21" t="s">
        <v>988</v>
      </c>
      <c r="C1247" s="23">
        <f t="shared" si="470"/>
        <v>7</v>
      </c>
      <c r="D1247" s="23" t="str">
        <f t="shared" si="466"/>
        <v>22201</v>
      </c>
      <c r="E1247" s="25">
        <f>VLOOKUP(A1247,'[1]L02'!$A$6:$D$1317,4,0)</f>
        <v>0</v>
      </c>
      <c r="F1247" s="25">
        <f>ROUND(SUMIF([3]表三汇总表!$A$10:$A$611,A1247,[3]表三汇总表!$D$10:$D$611),0)</f>
        <v>0</v>
      </c>
      <c r="G1247" s="25">
        <f>VLOOKUP(A1247,'[2]L02'!$A$6:$C$1332,3,0)</f>
        <v>0</v>
      </c>
      <c r="H1247" s="26" t="e">
        <f t="shared" si="468"/>
        <v>#DIV/0!</v>
      </c>
      <c r="I1247" s="26" t="e">
        <f t="shared" si="469"/>
        <v>#DIV/0!</v>
      </c>
      <c r="K1247" s="4"/>
    </row>
    <row r="1248" spans="1:11">
      <c r="A1248" s="21">
        <v>2220150</v>
      </c>
      <c r="B1248" s="21" t="s">
        <v>33</v>
      </c>
      <c r="C1248" s="23">
        <f t="shared" si="470"/>
        <v>7</v>
      </c>
      <c r="D1248" s="23" t="str">
        <f t="shared" si="466"/>
        <v>22201</v>
      </c>
      <c r="E1248" s="25">
        <f>VLOOKUP(A1248,'[1]L02'!$A$6:$D$1317,4,0)</f>
        <v>0</v>
      </c>
      <c r="F1248" s="25">
        <f>ROUND(SUMIF([3]表三汇总表!$A$10:$A$611,A1248,[3]表三汇总表!$D$10:$D$611),0)</f>
        <v>0</v>
      </c>
      <c r="G1248" s="25">
        <f>VLOOKUP(A1248,'[2]L02'!$A$6:$C$1332,3,0)</f>
        <v>0</v>
      </c>
      <c r="H1248" s="26" t="e">
        <f t="shared" si="468"/>
        <v>#DIV/0!</v>
      </c>
      <c r="I1248" s="26" t="e">
        <f t="shared" si="469"/>
        <v>#DIV/0!</v>
      </c>
      <c r="K1248" s="4"/>
    </row>
    <row r="1249" spans="1:11">
      <c r="A1249" s="21">
        <v>2220199</v>
      </c>
      <c r="B1249" s="21" t="s">
        <v>478</v>
      </c>
      <c r="C1249" s="23">
        <f t="shared" si="470"/>
        <v>7</v>
      </c>
      <c r="D1249" s="23" t="str">
        <f t="shared" si="466"/>
        <v>22201</v>
      </c>
      <c r="E1249" s="25">
        <f>VLOOKUP(A1249,'[1]L02'!$A$6:$D$1317,4,0)</f>
        <v>1047</v>
      </c>
      <c r="F1249" s="25">
        <f>ROUND(SUMIF([3]表三汇总表!$A$10:$A$611,A1249,[3]表三汇总表!$D$10:$D$611),0)</f>
        <v>0</v>
      </c>
      <c r="G1249" s="25">
        <f>VLOOKUP(A1249,'[2]L02'!$A$6:$C$1332,3,0)</f>
        <v>0</v>
      </c>
      <c r="H1249" s="26" t="e">
        <f t="shared" si="468"/>
        <v>#DIV/0!</v>
      </c>
      <c r="I1249" s="26">
        <f t="shared" si="469"/>
        <v>-100</v>
      </c>
      <c r="K1249" s="4"/>
    </row>
    <row r="1250" spans="1:11">
      <c r="A1250" s="21">
        <v>22203</v>
      </c>
      <c r="B1250" s="22" t="s">
        <v>989</v>
      </c>
      <c r="C1250" s="23">
        <f t="shared" si="470"/>
        <v>5</v>
      </c>
      <c r="D1250" s="23" t="str">
        <f t="shared" si="466"/>
        <v/>
      </c>
      <c r="E1250" s="34"/>
      <c r="F1250" s="34">
        <f t="shared" ref="E1250:G1250" si="471">SUM(F1251:F1256)</f>
        <v>0</v>
      </c>
      <c r="G1250" s="34">
        <f t="shared" si="471"/>
        <v>0</v>
      </c>
      <c r="H1250" s="20" t="e">
        <f t="shared" si="468"/>
        <v>#DIV/0!</v>
      </c>
      <c r="I1250" s="20" t="e">
        <f t="shared" si="469"/>
        <v>#DIV/0!</v>
      </c>
      <c r="K1250" s="4"/>
    </row>
    <row r="1251" spans="1:11">
      <c r="A1251" s="21">
        <v>2220301</v>
      </c>
      <c r="B1251" s="21" t="s">
        <v>990</v>
      </c>
      <c r="C1251" s="23">
        <f t="shared" si="470"/>
        <v>7</v>
      </c>
      <c r="D1251" s="23" t="str">
        <f t="shared" si="466"/>
        <v>22203</v>
      </c>
      <c r="E1251" s="25">
        <f>VLOOKUP(A1251,'[1]L02'!$A$6:$D$1317,4,0)</f>
        <v>0</v>
      </c>
      <c r="F1251" s="25">
        <f>ROUND(SUMIF([3]表三汇总表!$A$10:$A$611,A1251,[3]表三汇总表!$D$10:$D$611),0)</f>
        <v>0</v>
      </c>
      <c r="G1251" s="25">
        <f>VLOOKUP(A1251,'[2]L02'!$A$6:$C$1332,3,0)</f>
        <v>0</v>
      </c>
      <c r="H1251" s="26" t="e">
        <f t="shared" ref="H1251:H1257" si="472">G1251/F1251*100</f>
        <v>#DIV/0!</v>
      </c>
      <c r="I1251" s="26" t="e">
        <f t="shared" ref="I1251:I1257" si="473">(G1251-E1251)/E1251*100</f>
        <v>#DIV/0!</v>
      </c>
      <c r="K1251" s="4"/>
    </row>
    <row r="1252" spans="1:11">
      <c r="A1252" s="21">
        <v>2220303</v>
      </c>
      <c r="B1252" s="21" t="s">
        <v>991</v>
      </c>
      <c r="C1252" s="23">
        <f t="shared" si="470"/>
        <v>7</v>
      </c>
      <c r="D1252" s="23" t="str">
        <f t="shared" si="466"/>
        <v>22203</v>
      </c>
      <c r="E1252" s="25">
        <f>VLOOKUP(A1252,'[1]L02'!$A$6:$D$1317,4,0)</f>
        <v>0</v>
      </c>
      <c r="F1252" s="25">
        <f>ROUND(SUMIF([3]表三汇总表!$A$10:$A$611,A1252,[3]表三汇总表!$D$10:$D$611),0)</f>
        <v>0</v>
      </c>
      <c r="G1252" s="25">
        <f>VLOOKUP(A1252,'[2]L02'!$A$6:$C$1332,3,0)</f>
        <v>0</v>
      </c>
      <c r="H1252" s="26" t="e">
        <f t="shared" si="472"/>
        <v>#DIV/0!</v>
      </c>
      <c r="I1252" s="26" t="e">
        <f t="shared" si="473"/>
        <v>#DIV/0!</v>
      </c>
      <c r="K1252" s="4"/>
    </row>
    <row r="1253" spans="1:11">
      <c r="A1253" s="21">
        <v>2220304</v>
      </c>
      <c r="B1253" s="21" t="s">
        <v>992</v>
      </c>
      <c r="C1253" s="23">
        <f t="shared" si="470"/>
        <v>7</v>
      </c>
      <c r="D1253" s="23" t="str">
        <f t="shared" si="466"/>
        <v>22203</v>
      </c>
      <c r="E1253" s="25">
        <f>VLOOKUP(A1253,'[1]L02'!$A$6:$D$1317,4,0)</f>
        <v>0</v>
      </c>
      <c r="F1253" s="25">
        <f>ROUND(SUMIF([3]表三汇总表!$A$10:$A$611,A1253,[3]表三汇总表!$D$10:$D$611),0)</f>
        <v>0</v>
      </c>
      <c r="G1253" s="25">
        <f>VLOOKUP(A1253,'[2]L02'!$A$6:$C$1332,3,0)</f>
        <v>0</v>
      </c>
      <c r="H1253" s="26" t="e">
        <f t="shared" si="472"/>
        <v>#DIV/0!</v>
      </c>
      <c r="I1253" s="26" t="e">
        <f t="shared" si="473"/>
        <v>#DIV/0!</v>
      </c>
      <c r="K1253" s="4"/>
    </row>
    <row r="1254" spans="1:11">
      <c r="A1254" s="29">
        <v>2220305</v>
      </c>
      <c r="B1254" s="29" t="s">
        <v>993</v>
      </c>
      <c r="C1254" s="23">
        <f t="shared" si="470"/>
        <v>7</v>
      </c>
      <c r="D1254" s="23" t="str">
        <f t="shared" si="466"/>
        <v>22203</v>
      </c>
      <c r="E1254" s="25">
        <f>VLOOKUP(A1254,'[1]L02'!$A$6:$D$1317,4,0)</f>
        <v>0</v>
      </c>
      <c r="F1254" s="25">
        <f>ROUND(SUMIF([3]表三汇总表!$A$10:$A$611,A1254,[3]表三汇总表!$D$10:$D$611),0)</f>
        <v>0</v>
      </c>
      <c r="G1254" s="25">
        <f>VLOOKUP(A1254,'[2]L02'!$A$6:$C$1332,3,0)</f>
        <v>0</v>
      </c>
      <c r="H1254" s="26" t="e">
        <f t="shared" si="472"/>
        <v>#DIV/0!</v>
      </c>
      <c r="I1254" s="26" t="e">
        <f t="shared" si="473"/>
        <v>#DIV/0!</v>
      </c>
      <c r="K1254" s="4"/>
    </row>
    <row r="1255" spans="1:11">
      <c r="A1255" s="29">
        <v>2220306</v>
      </c>
      <c r="B1255" s="29" t="s">
        <v>994</v>
      </c>
      <c r="C1255" s="23">
        <f t="shared" si="470"/>
        <v>7</v>
      </c>
      <c r="D1255" s="23" t="str">
        <f t="shared" si="466"/>
        <v>22203</v>
      </c>
      <c r="E1255" s="25"/>
      <c r="F1255" s="25">
        <f>ROUND(SUMIF([3]表三汇总表!$A$10:$A$611,A1255,[3]表三汇总表!$D$10:$D$611),0)</f>
        <v>0</v>
      </c>
      <c r="G1255" s="25">
        <f>VLOOKUP(A1255,'[2]L02'!$A$6:$C$1332,3,0)</f>
        <v>0</v>
      </c>
      <c r="H1255" s="26" t="e">
        <f t="shared" si="472"/>
        <v>#DIV/0!</v>
      </c>
      <c r="I1255" s="26" t="e">
        <f t="shared" si="473"/>
        <v>#DIV/0!</v>
      </c>
      <c r="K1255" s="4"/>
    </row>
    <row r="1256" spans="1:11">
      <c r="A1256" s="29">
        <v>2220399</v>
      </c>
      <c r="B1256" s="29" t="s">
        <v>995</v>
      </c>
      <c r="C1256" s="23">
        <f t="shared" si="470"/>
        <v>7</v>
      </c>
      <c r="D1256" s="23" t="str">
        <f t="shared" si="466"/>
        <v>22203</v>
      </c>
      <c r="E1256" s="25">
        <f>VLOOKUP(A1256,'[1]L02'!$A$6:$D$1317,4,0)</f>
        <v>0</v>
      </c>
      <c r="F1256" s="25">
        <f>ROUND(SUMIF([3]表三汇总表!$A$10:$A$611,A1256,[3]表三汇总表!$D$10:$D$611),0)</f>
        <v>0</v>
      </c>
      <c r="G1256" s="25">
        <f>VLOOKUP(A1256,'[2]L02'!$A$6:$C$1332,3,0)</f>
        <v>0</v>
      </c>
      <c r="H1256" s="26" t="e">
        <f t="shared" si="472"/>
        <v>#DIV/0!</v>
      </c>
      <c r="I1256" s="26" t="e">
        <f t="shared" si="473"/>
        <v>#DIV/0!</v>
      </c>
      <c r="K1256" s="4"/>
    </row>
    <row r="1257" spans="1:11">
      <c r="A1257" s="29">
        <v>22204</v>
      </c>
      <c r="B1257" s="30" t="s">
        <v>479</v>
      </c>
      <c r="C1257" s="23">
        <f t="shared" si="470"/>
        <v>5</v>
      </c>
      <c r="D1257" s="23" t="str">
        <f t="shared" si="466"/>
        <v/>
      </c>
      <c r="E1257" s="34">
        <f t="shared" ref="E1257:G1257" si="474">SUM(E1258:E1262)</f>
        <v>587</v>
      </c>
      <c r="F1257" s="34">
        <f t="shared" si="474"/>
        <v>0</v>
      </c>
      <c r="G1257" s="34">
        <f t="shared" si="474"/>
        <v>605</v>
      </c>
      <c r="H1257" s="20" t="e">
        <f t="shared" si="472"/>
        <v>#DIV/0!</v>
      </c>
      <c r="I1257" s="20">
        <f t="shared" si="473"/>
        <v>3.0664395229983</v>
      </c>
      <c r="K1257" s="4"/>
    </row>
    <row r="1258" spans="1:11">
      <c r="A1258" s="29">
        <v>2220401</v>
      </c>
      <c r="B1258" s="29" t="s">
        <v>480</v>
      </c>
      <c r="C1258" s="23">
        <f t="shared" si="470"/>
        <v>7</v>
      </c>
      <c r="D1258" s="23" t="str">
        <f t="shared" si="466"/>
        <v>22204</v>
      </c>
      <c r="E1258" s="25">
        <f>VLOOKUP(A1258,'[1]L02'!$A$6:$D$1317,4,0)</f>
        <v>430</v>
      </c>
      <c r="F1258" s="25">
        <f>ROUND(SUMIF([3]表三汇总表!$A$10:$A$611,A1258,[3]表三汇总表!$D$10:$D$611),0)</f>
        <v>0</v>
      </c>
      <c r="G1258" s="25">
        <f>VLOOKUP(A1258,'[2]L02'!$A$6:$C$1332,3,0)</f>
        <v>167</v>
      </c>
      <c r="H1258" s="26" t="e">
        <f t="shared" ref="H1258:H1263" si="475">G1258/F1258*100</f>
        <v>#DIV/0!</v>
      </c>
      <c r="I1258" s="26">
        <f t="shared" ref="I1258:I1263" si="476">(G1258-E1258)/E1258*100</f>
        <v>-61.1627906976744</v>
      </c>
      <c r="K1258" s="4"/>
    </row>
    <row r="1259" spans="1:11">
      <c r="A1259" s="29">
        <v>2220402</v>
      </c>
      <c r="B1259" s="29" t="s">
        <v>996</v>
      </c>
      <c r="C1259" s="23">
        <f t="shared" si="470"/>
        <v>7</v>
      </c>
      <c r="D1259" s="23" t="str">
        <f t="shared" si="466"/>
        <v>22204</v>
      </c>
      <c r="E1259" s="25">
        <f>VLOOKUP(A1259,'[1]L02'!$A$6:$D$1317,4,0)</f>
        <v>0</v>
      </c>
      <c r="F1259" s="25">
        <f>ROUND(SUMIF([3]表三汇总表!$A$10:$A$611,A1259,[3]表三汇总表!$D$10:$D$611),0)</f>
        <v>0</v>
      </c>
      <c r="G1259" s="25">
        <f>VLOOKUP(A1259,'[2]L02'!$A$6:$C$1332,3,0)</f>
        <v>0</v>
      </c>
      <c r="H1259" s="26" t="e">
        <f t="shared" si="475"/>
        <v>#DIV/0!</v>
      </c>
      <c r="I1259" s="26" t="e">
        <f t="shared" si="476"/>
        <v>#DIV/0!</v>
      </c>
      <c r="K1259" s="4"/>
    </row>
    <row r="1260" spans="1:11">
      <c r="A1260" s="29">
        <v>2220403</v>
      </c>
      <c r="B1260" s="29" t="s">
        <v>997</v>
      </c>
      <c r="C1260" s="23">
        <f t="shared" si="470"/>
        <v>7</v>
      </c>
      <c r="D1260" s="23" t="str">
        <f t="shared" si="466"/>
        <v>22204</v>
      </c>
      <c r="E1260" s="25">
        <f>VLOOKUP(A1260,'[1]L02'!$A$6:$D$1317,4,0)</f>
        <v>0</v>
      </c>
      <c r="F1260" s="25">
        <f>ROUND(SUMIF([3]表三汇总表!$A$10:$A$611,A1260,[3]表三汇总表!$D$10:$D$611),0)</f>
        <v>0</v>
      </c>
      <c r="G1260" s="25">
        <f>VLOOKUP(A1260,'[2]L02'!$A$6:$C$1332,3,0)</f>
        <v>0</v>
      </c>
      <c r="H1260" s="26" t="e">
        <f t="shared" si="475"/>
        <v>#DIV/0!</v>
      </c>
      <c r="I1260" s="26" t="e">
        <f t="shared" si="476"/>
        <v>#DIV/0!</v>
      </c>
      <c r="K1260" s="4"/>
    </row>
    <row r="1261" spans="1:11">
      <c r="A1261" s="29">
        <v>2220404</v>
      </c>
      <c r="B1261" s="29" t="s">
        <v>998</v>
      </c>
      <c r="C1261" s="23">
        <f t="shared" si="470"/>
        <v>7</v>
      </c>
      <c r="D1261" s="23" t="str">
        <f t="shared" si="466"/>
        <v>22204</v>
      </c>
      <c r="E1261" s="25">
        <f>VLOOKUP(A1261,'[1]L02'!$A$6:$D$1317,4,0)</f>
        <v>0</v>
      </c>
      <c r="F1261" s="25">
        <f>ROUND(SUMIF([3]表三汇总表!$A$10:$A$611,A1261,[3]表三汇总表!$D$10:$D$611),0)</f>
        <v>0</v>
      </c>
      <c r="G1261" s="25">
        <f>VLOOKUP(A1261,'[2]L02'!$A$6:$C$1332,3,0)</f>
        <v>0</v>
      </c>
      <c r="H1261" s="26" t="e">
        <f t="shared" si="475"/>
        <v>#DIV/0!</v>
      </c>
      <c r="I1261" s="26" t="e">
        <f t="shared" si="476"/>
        <v>#DIV/0!</v>
      </c>
      <c r="K1261" s="4"/>
    </row>
    <row r="1262" spans="1:11">
      <c r="A1262" s="29">
        <v>2220499</v>
      </c>
      <c r="B1262" s="29" t="s">
        <v>481</v>
      </c>
      <c r="C1262" s="23">
        <f t="shared" si="470"/>
        <v>7</v>
      </c>
      <c r="D1262" s="23" t="str">
        <f t="shared" si="466"/>
        <v>22204</v>
      </c>
      <c r="E1262" s="25">
        <f>VLOOKUP(A1262,'[1]L02'!$A$6:$D$1317,4,0)</f>
        <v>157</v>
      </c>
      <c r="F1262" s="25">
        <f>ROUND(SUMIF([3]表三汇总表!$A$10:$A$611,A1262,[3]表三汇总表!$D$10:$D$611),0)</f>
        <v>0</v>
      </c>
      <c r="G1262" s="25">
        <f>VLOOKUP(A1262,'[2]L02'!$A$6:$C$1332,3,0)</f>
        <v>438</v>
      </c>
      <c r="H1262" s="26" t="e">
        <f t="shared" si="475"/>
        <v>#DIV/0!</v>
      </c>
      <c r="I1262" s="26">
        <f t="shared" si="476"/>
        <v>178.980891719745</v>
      </c>
      <c r="K1262" s="4"/>
    </row>
    <row r="1263" spans="1:11">
      <c r="A1263" s="29">
        <v>22205</v>
      </c>
      <c r="B1263" s="30" t="s">
        <v>999</v>
      </c>
      <c r="C1263" s="23">
        <f t="shared" si="470"/>
        <v>5</v>
      </c>
      <c r="D1263" s="23" t="str">
        <f t="shared" si="466"/>
        <v/>
      </c>
      <c r="E1263" s="34">
        <f t="shared" ref="E1263:G1263" si="477">SUM(E1264:E1275)</f>
        <v>0</v>
      </c>
      <c r="F1263" s="34">
        <f t="shared" si="477"/>
        <v>0</v>
      </c>
      <c r="G1263" s="34">
        <f t="shared" si="477"/>
        <v>0</v>
      </c>
      <c r="H1263" s="20" t="e">
        <f t="shared" si="475"/>
        <v>#DIV/0!</v>
      </c>
      <c r="I1263" s="20" t="e">
        <f t="shared" si="476"/>
        <v>#DIV/0!</v>
      </c>
      <c r="K1263" s="4"/>
    </row>
    <row r="1264" spans="1:11">
      <c r="A1264" s="29">
        <v>2220501</v>
      </c>
      <c r="B1264" s="29" t="s">
        <v>1000</v>
      </c>
      <c r="C1264" s="23">
        <f t="shared" si="470"/>
        <v>7</v>
      </c>
      <c r="D1264" s="23" t="str">
        <f t="shared" si="466"/>
        <v>22205</v>
      </c>
      <c r="E1264" s="25">
        <f>VLOOKUP(A1264,'[1]L02'!$A$6:$D$1317,4,0)</f>
        <v>0</v>
      </c>
      <c r="F1264" s="25">
        <f>ROUND(SUMIF([3]表三汇总表!$A$10:$A$611,A1264,[3]表三汇总表!$D$10:$D$611),0)</f>
        <v>0</v>
      </c>
      <c r="G1264" s="25">
        <f>VLOOKUP(A1264,'[2]L02'!$A$6:$C$1332,3,0)</f>
        <v>0</v>
      </c>
      <c r="H1264" s="26" t="e">
        <f t="shared" ref="H1264:H1277" si="478">G1264/F1264*100</f>
        <v>#DIV/0!</v>
      </c>
      <c r="I1264" s="26" t="e">
        <f t="shared" ref="I1264:I1277" si="479">(G1264-E1264)/E1264*100</f>
        <v>#DIV/0!</v>
      </c>
      <c r="K1264" s="4"/>
    </row>
    <row r="1265" spans="1:11">
      <c r="A1265" s="29">
        <v>2220502</v>
      </c>
      <c r="B1265" s="29" t="s">
        <v>1001</v>
      </c>
      <c r="C1265" s="23">
        <f t="shared" si="470"/>
        <v>7</v>
      </c>
      <c r="D1265" s="23" t="str">
        <f t="shared" si="466"/>
        <v>22205</v>
      </c>
      <c r="E1265" s="25">
        <f>VLOOKUP(A1265,'[1]L02'!$A$6:$D$1317,4,0)</f>
        <v>0</v>
      </c>
      <c r="F1265" s="25">
        <f>ROUND(SUMIF([3]表三汇总表!$A$10:$A$611,A1265,[3]表三汇总表!$D$10:$D$611),0)</f>
        <v>0</v>
      </c>
      <c r="G1265" s="25">
        <f>VLOOKUP(A1265,'[2]L02'!$A$6:$C$1332,3,0)</f>
        <v>0</v>
      </c>
      <c r="H1265" s="26" t="e">
        <f t="shared" si="478"/>
        <v>#DIV/0!</v>
      </c>
      <c r="I1265" s="26" t="e">
        <f t="shared" si="479"/>
        <v>#DIV/0!</v>
      </c>
      <c r="K1265" s="4"/>
    </row>
    <row r="1266" spans="1:11">
      <c r="A1266" s="29">
        <v>2220503</v>
      </c>
      <c r="B1266" s="29" t="s">
        <v>1002</v>
      </c>
      <c r="C1266" s="23">
        <f t="shared" si="470"/>
        <v>7</v>
      </c>
      <c r="D1266" s="23" t="str">
        <f t="shared" si="466"/>
        <v>22205</v>
      </c>
      <c r="E1266" s="25">
        <f>VLOOKUP(A1266,'[1]L02'!$A$6:$D$1317,4,0)</f>
        <v>0</v>
      </c>
      <c r="F1266" s="25">
        <f>ROUND(SUMIF([3]表三汇总表!$A$10:$A$611,A1266,[3]表三汇总表!$D$10:$D$611),0)</f>
        <v>0</v>
      </c>
      <c r="G1266" s="25">
        <f>VLOOKUP(A1266,'[2]L02'!$A$6:$C$1332,3,0)</f>
        <v>0</v>
      </c>
      <c r="H1266" s="26" t="e">
        <f t="shared" si="478"/>
        <v>#DIV/0!</v>
      </c>
      <c r="I1266" s="26" t="e">
        <f t="shared" si="479"/>
        <v>#DIV/0!</v>
      </c>
      <c r="K1266" s="4"/>
    </row>
    <row r="1267" spans="1:11">
      <c r="A1267" s="29">
        <v>2220504</v>
      </c>
      <c r="B1267" s="29" t="s">
        <v>1003</v>
      </c>
      <c r="C1267" s="23">
        <f t="shared" si="470"/>
        <v>7</v>
      </c>
      <c r="D1267" s="23" t="str">
        <f t="shared" si="466"/>
        <v>22205</v>
      </c>
      <c r="E1267" s="25">
        <f>VLOOKUP(A1267,'[1]L02'!$A$6:$D$1317,4,0)</f>
        <v>0</v>
      </c>
      <c r="F1267" s="25">
        <f>ROUND(SUMIF([3]表三汇总表!$A$10:$A$611,A1267,[3]表三汇总表!$D$10:$D$611),0)</f>
        <v>0</v>
      </c>
      <c r="G1267" s="25">
        <f>VLOOKUP(A1267,'[2]L02'!$A$6:$C$1332,3,0)</f>
        <v>0</v>
      </c>
      <c r="H1267" s="26" t="e">
        <f t="shared" si="478"/>
        <v>#DIV/0!</v>
      </c>
      <c r="I1267" s="26" t="e">
        <f t="shared" si="479"/>
        <v>#DIV/0!</v>
      </c>
      <c r="K1267" s="4"/>
    </row>
    <row r="1268" spans="1:11">
      <c r="A1268" s="29">
        <v>2220505</v>
      </c>
      <c r="B1268" s="29" t="s">
        <v>1004</v>
      </c>
      <c r="C1268" s="23">
        <f t="shared" si="470"/>
        <v>7</v>
      </c>
      <c r="D1268" s="23" t="str">
        <f t="shared" si="466"/>
        <v>22205</v>
      </c>
      <c r="E1268" s="25">
        <f>VLOOKUP(A1268,'[1]L02'!$A$6:$D$1317,4,0)</f>
        <v>0</v>
      </c>
      <c r="F1268" s="25">
        <f>ROUND(SUMIF([3]表三汇总表!$A$10:$A$611,A1268,[3]表三汇总表!$D$10:$D$611),0)</f>
        <v>0</v>
      </c>
      <c r="G1268" s="25">
        <f>VLOOKUP(A1268,'[2]L02'!$A$6:$C$1332,3,0)</f>
        <v>0</v>
      </c>
      <c r="H1268" s="26" t="e">
        <f t="shared" si="478"/>
        <v>#DIV/0!</v>
      </c>
      <c r="I1268" s="26" t="e">
        <f t="shared" si="479"/>
        <v>#DIV/0!</v>
      </c>
      <c r="K1268" s="4"/>
    </row>
    <row r="1269" spans="1:11">
      <c r="A1269" s="29">
        <v>2220506</v>
      </c>
      <c r="B1269" s="29" t="s">
        <v>1005</v>
      </c>
      <c r="C1269" s="23">
        <f t="shared" si="470"/>
        <v>7</v>
      </c>
      <c r="D1269" s="23" t="str">
        <f t="shared" si="466"/>
        <v>22205</v>
      </c>
      <c r="E1269" s="25">
        <f>VLOOKUP(A1269,'[1]L02'!$A$6:$D$1317,4,0)</f>
        <v>0</v>
      </c>
      <c r="F1269" s="25">
        <f>ROUND(SUMIF([3]表三汇总表!$A$10:$A$611,A1269,[3]表三汇总表!$D$10:$D$611),0)</f>
        <v>0</v>
      </c>
      <c r="G1269" s="25">
        <f>VLOOKUP(A1269,'[2]L02'!$A$6:$C$1332,3,0)</f>
        <v>0</v>
      </c>
      <c r="H1269" s="26" t="e">
        <f t="shared" si="478"/>
        <v>#DIV/0!</v>
      </c>
      <c r="I1269" s="26" t="e">
        <f t="shared" si="479"/>
        <v>#DIV/0!</v>
      </c>
      <c r="K1269" s="4"/>
    </row>
    <row r="1270" spans="1:11">
      <c r="A1270" s="29">
        <v>2220507</v>
      </c>
      <c r="B1270" s="29" t="s">
        <v>1006</v>
      </c>
      <c r="C1270" s="23">
        <f t="shared" si="470"/>
        <v>7</v>
      </c>
      <c r="D1270" s="23" t="str">
        <f t="shared" si="466"/>
        <v>22205</v>
      </c>
      <c r="E1270" s="25">
        <f>VLOOKUP(A1270,'[1]L02'!$A$6:$D$1317,4,0)</f>
        <v>0</v>
      </c>
      <c r="F1270" s="25">
        <f>ROUND(SUMIF([3]表三汇总表!$A$10:$A$611,A1270,[3]表三汇总表!$D$10:$D$611),0)</f>
        <v>0</v>
      </c>
      <c r="G1270" s="25">
        <f>VLOOKUP(A1270,'[2]L02'!$A$6:$C$1332,3,0)</f>
        <v>0</v>
      </c>
      <c r="H1270" s="26" t="e">
        <f t="shared" si="478"/>
        <v>#DIV/0!</v>
      </c>
      <c r="I1270" s="26" t="e">
        <f t="shared" si="479"/>
        <v>#DIV/0!</v>
      </c>
      <c r="K1270" s="4"/>
    </row>
    <row r="1271" spans="1:11">
      <c r="A1271" s="29">
        <v>2220508</v>
      </c>
      <c r="B1271" s="29" t="s">
        <v>1007</v>
      </c>
      <c r="C1271" s="23">
        <f t="shared" si="470"/>
        <v>7</v>
      </c>
      <c r="D1271" s="23" t="str">
        <f t="shared" si="466"/>
        <v>22205</v>
      </c>
      <c r="E1271" s="25">
        <f>VLOOKUP(A1271,'[1]L02'!$A$6:$D$1317,4,0)</f>
        <v>0</v>
      </c>
      <c r="F1271" s="25">
        <f>ROUND(SUMIF([3]表三汇总表!$A$10:$A$611,A1271,[3]表三汇总表!$D$10:$D$611),0)</f>
        <v>0</v>
      </c>
      <c r="G1271" s="25">
        <f>VLOOKUP(A1271,'[2]L02'!$A$6:$C$1332,3,0)</f>
        <v>0</v>
      </c>
      <c r="H1271" s="26" t="e">
        <f t="shared" si="478"/>
        <v>#DIV/0!</v>
      </c>
      <c r="I1271" s="26" t="e">
        <f t="shared" si="479"/>
        <v>#DIV/0!</v>
      </c>
      <c r="K1271" s="4"/>
    </row>
    <row r="1272" spans="1:11">
      <c r="A1272" s="29">
        <v>2220509</v>
      </c>
      <c r="B1272" s="29" t="s">
        <v>1008</v>
      </c>
      <c r="C1272" s="23">
        <f t="shared" si="470"/>
        <v>7</v>
      </c>
      <c r="D1272" s="23" t="str">
        <f t="shared" si="466"/>
        <v>22205</v>
      </c>
      <c r="E1272" s="25">
        <f>VLOOKUP(A1272,'[1]L02'!$A$6:$D$1317,4,0)</f>
        <v>0</v>
      </c>
      <c r="F1272" s="25">
        <f>ROUND(SUMIF([3]表三汇总表!$A$10:$A$611,A1272,[3]表三汇总表!$D$10:$D$611),0)</f>
        <v>0</v>
      </c>
      <c r="G1272" s="25">
        <f>VLOOKUP(A1272,'[2]L02'!$A$6:$C$1332,3,0)</f>
        <v>0</v>
      </c>
      <c r="H1272" s="26" t="e">
        <f t="shared" si="478"/>
        <v>#DIV/0!</v>
      </c>
      <c r="I1272" s="26" t="e">
        <f t="shared" si="479"/>
        <v>#DIV/0!</v>
      </c>
      <c r="K1272" s="4"/>
    </row>
    <row r="1273" spans="1:11">
      <c r="A1273" s="29">
        <v>2220510</v>
      </c>
      <c r="B1273" s="29" t="s">
        <v>1009</v>
      </c>
      <c r="C1273" s="23">
        <f t="shared" si="470"/>
        <v>7</v>
      </c>
      <c r="D1273" s="23" t="str">
        <f t="shared" si="466"/>
        <v>22205</v>
      </c>
      <c r="E1273" s="25">
        <f>VLOOKUP(A1273,'[1]L02'!$A$6:$D$1317,4,0)</f>
        <v>0</v>
      </c>
      <c r="F1273" s="25">
        <f>ROUND(SUMIF([3]表三汇总表!$A$10:$A$611,A1273,[3]表三汇总表!$D$10:$D$611),0)</f>
        <v>0</v>
      </c>
      <c r="G1273" s="25">
        <f>VLOOKUP(A1273,'[2]L02'!$A$6:$C$1332,3,0)</f>
        <v>0</v>
      </c>
      <c r="H1273" s="26" t="e">
        <f t="shared" si="478"/>
        <v>#DIV/0!</v>
      </c>
      <c r="I1273" s="26" t="e">
        <f t="shared" si="479"/>
        <v>#DIV/0!</v>
      </c>
      <c r="K1273" s="4"/>
    </row>
    <row r="1274" spans="1:11">
      <c r="A1274" s="29">
        <v>2220511</v>
      </c>
      <c r="B1274" s="29" t="s">
        <v>1010</v>
      </c>
      <c r="C1274" s="23">
        <f t="shared" si="470"/>
        <v>7</v>
      </c>
      <c r="D1274" s="23" t="str">
        <f t="shared" si="466"/>
        <v>22205</v>
      </c>
      <c r="E1274" s="25">
        <f>VLOOKUP(A1274,'[1]L02'!$A$6:$D$1317,4,0)</f>
        <v>0</v>
      </c>
      <c r="F1274" s="25">
        <f>ROUND(SUMIF([3]表三汇总表!$A$10:$A$611,A1274,[3]表三汇总表!$D$10:$D$611),0)</f>
        <v>0</v>
      </c>
      <c r="G1274" s="25">
        <f>VLOOKUP(A1274,'[2]L02'!$A$6:$C$1332,3,0)</f>
        <v>0</v>
      </c>
      <c r="H1274" s="26" t="e">
        <f t="shared" si="478"/>
        <v>#DIV/0!</v>
      </c>
      <c r="I1274" s="26" t="e">
        <f t="shared" si="479"/>
        <v>#DIV/0!</v>
      </c>
      <c r="K1274" s="4"/>
    </row>
    <row r="1275" spans="1:11">
      <c r="A1275" s="29">
        <v>2220599</v>
      </c>
      <c r="B1275" s="29" t="s">
        <v>1011</v>
      </c>
      <c r="C1275" s="23">
        <f t="shared" si="470"/>
        <v>7</v>
      </c>
      <c r="D1275" s="23" t="str">
        <f t="shared" si="466"/>
        <v>22205</v>
      </c>
      <c r="E1275" s="25">
        <f>VLOOKUP(A1275,'[1]L02'!$A$6:$D$1317,4,0)</f>
        <v>0</v>
      </c>
      <c r="F1275" s="25">
        <f>ROUND(SUMIF([3]表三汇总表!$A$10:$A$611,A1275,[3]表三汇总表!$D$10:$D$611),0)</f>
        <v>0</v>
      </c>
      <c r="G1275" s="25">
        <f>VLOOKUP(A1275,'[2]L02'!$A$6:$C$1332,3,0)</f>
        <v>0</v>
      </c>
      <c r="H1275" s="26" t="e">
        <f t="shared" si="478"/>
        <v>#DIV/0!</v>
      </c>
      <c r="I1275" s="26" t="e">
        <f t="shared" si="479"/>
        <v>#DIV/0!</v>
      </c>
      <c r="K1275" s="4"/>
    </row>
    <row r="1276" spans="1:9">
      <c r="A1276" s="29">
        <v>224</v>
      </c>
      <c r="B1276" s="30" t="s">
        <v>482</v>
      </c>
      <c r="C1276" s="23">
        <f t="shared" si="470"/>
        <v>3</v>
      </c>
      <c r="D1276" s="23"/>
      <c r="E1276" s="34">
        <f t="shared" ref="E1276:G1276" si="480">E1277+E1288+E1295+E1303+E1316+E1320+E1324</f>
        <v>9357</v>
      </c>
      <c r="F1276" s="34">
        <f t="shared" si="480"/>
        <v>4090</v>
      </c>
      <c r="G1276" s="34">
        <f t="shared" si="480"/>
        <v>6430</v>
      </c>
      <c r="H1276" s="20">
        <f t="shared" si="478"/>
        <v>157.21271393643</v>
      </c>
      <c r="I1276" s="20">
        <f t="shared" si="479"/>
        <v>-31.2813936090627</v>
      </c>
    </row>
    <row r="1277" spans="1:11">
      <c r="A1277" s="29">
        <v>22401</v>
      </c>
      <c r="B1277" s="30" t="s">
        <v>483</v>
      </c>
      <c r="C1277" s="23">
        <f t="shared" si="470"/>
        <v>5</v>
      </c>
      <c r="D1277" s="23" t="str">
        <f t="shared" ref="D1277:D1308" si="481">IF(C1277=5,"",MID(A1277,1,5))</f>
        <v/>
      </c>
      <c r="E1277" s="34">
        <f t="shared" ref="E1277:G1277" si="482">SUM(E1278:E1287)</f>
        <v>2862</v>
      </c>
      <c r="F1277" s="34">
        <f t="shared" si="482"/>
        <v>1798</v>
      </c>
      <c r="G1277" s="34">
        <f t="shared" si="482"/>
        <v>3768</v>
      </c>
      <c r="H1277" s="20">
        <f t="shared" si="478"/>
        <v>209.566184649611</v>
      </c>
      <c r="I1277" s="20">
        <f t="shared" si="479"/>
        <v>31.6561844863732</v>
      </c>
      <c r="K1277" s="4"/>
    </row>
    <row r="1278" spans="1:11">
      <c r="A1278" s="29">
        <v>2240101</v>
      </c>
      <c r="B1278" s="29" t="s">
        <v>12</v>
      </c>
      <c r="C1278" s="23">
        <f t="shared" si="470"/>
        <v>7</v>
      </c>
      <c r="D1278" s="23" t="str">
        <f t="shared" si="481"/>
        <v>22401</v>
      </c>
      <c r="E1278" s="25">
        <f>VLOOKUP(A1278,'[1]L02'!$A$6:$D$1317,4,0)</f>
        <v>955</v>
      </c>
      <c r="F1278" s="25">
        <f>ROUND(SUMIF([3]表三汇总表!$A$10:$A$611,A1278,[3]表三汇总表!$D$10:$D$611),0)</f>
        <v>1798</v>
      </c>
      <c r="G1278" s="25">
        <f>VLOOKUP(A1278,'[2]L02'!$A$6:$C$1332,3,0)</f>
        <v>1030</v>
      </c>
      <c r="H1278" s="26">
        <f t="shared" ref="H1278:H1288" si="483">G1278/F1278*100</f>
        <v>57.285873192436</v>
      </c>
      <c r="I1278" s="26">
        <f t="shared" ref="I1278:I1288" si="484">(G1278-E1278)/E1278*100</f>
        <v>7.85340314136126</v>
      </c>
      <c r="K1278" s="4"/>
    </row>
    <row r="1279" spans="1:11">
      <c r="A1279" s="29">
        <v>2240102</v>
      </c>
      <c r="B1279" s="29" t="s">
        <v>13</v>
      </c>
      <c r="C1279" s="23">
        <f t="shared" si="470"/>
        <v>7</v>
      </c>
      <c r="D1279" s="23" t="str">
        <f t="shared" si="481"/>
        <v>22401</v>
      </c>
      <c r="E1279" s="25">
        <f>VLOOKUP(A1279,'[1]L02'!$A$6:$D$1317,4,0)</f>
        <v>163</v>
      </c>
      <c r="F1279" s="25">
        <f>ROUND(SUMIF([3]表三汇总表!$A$10:$A$611,A1279,[3]表三汇总表!$D$10:$D$611),0)</f>
        <v>0</v>
      </c>
      <c r="G1279" s="25">
        <f>VLOOKUP(A1279,'[2]L02'!$A$6:$C$1332,3,0)</f>
        <v>127</v>
      </c>
      <c r="H1279" s="26" t="e">
        <f t="shared" si="483"/>
        <v>#DIV/0!</v>
      </c>
      <c r="I1279" s="26">
        <f t="shared" si="484"/>
        <v>-22.0858895705521</v>
      </c>
      <c r="K1279" s="4"/>
    </row>
    <row r="1280" spans="1:11">
      <c r="A1280" s="29">
        <v>2240103</v>
      </c>
      <c r="B1280" s="29" t="s">
        <v>64</v>
      </c>
      <c r="C1280" s="23">
        <f t="shared" si="470"/>
        <v>7</v>
      </c>
      <c r="D1280" s="23" t="str">
        <f t="shared" si="481"/>
        <v>22401</v>
      </c>
      <c r="E1280" s="25">
        <f>VLOOKUP(A1280,'[1]L02'!$A$6:$D$1317,4,0)</f>
        <v>0</v>
      </c>
      <c r="F1280" s="25">
        <f>ROUND(SUMIF([3]表三汇总表!$A$10:$A$611,A1280,[3]表三汇总表!$D$10:$D$611),0)</f>
        <v>0</v>
      </c>
      <c r="G1280" s="25">
        <f>VLOOKUP(A1280,'[2]L02'!$A$6:$C$1332,3,0)</f>
        <v>0</v>
      </c>
      <c r="H1280" s="26" t="e">
        <f t="shared" si="483"/>
        <v>#DIV/0!</v>
      </c>
      <c r="I1280" s="26" t="e">
        <f t="shared" si="484"/>
        <v>#DIV/0!</v>
      </c>
      <c r="K1280" s="4"/>
    </row>
    <row r="1281" spans="1:11">
      <c r="A1281" s="29">
        <v>2240104</v>
      </c>
      <c r="B1281" s="29" t="s">
        <v>484</v>
      </c>
      <c r="C1281" s="23">
        <f t="shared" si="470"/>
        <v>7</v>
      </c>
      <c r="D1281" s="23" t="str">
        <f t="shared" si="481"/>
        <v>22401</v>
      </c>
      <c r="E1281" s="25">
        <f>VLOOKUP(A1281,'[1]L02'!$A$6:$D$1317,4,0)</f>
        <v>111</v>
      </c>
      <c r="F1281" s="25">
        <f>ROUND(SUMIF([3]表三汇总表!$A$10:$A$611,A1281,[3]表三汇总表!$D$10:$D$611),0)</f>
        <v>0</v>
      </c>
      <c r="G1281" s="25">
        <f>VLOOKUP(A1281,'[2]L02'!$A$6:$C$1332,3,0)</f>
        <v>762</v>
      </c>
      <c r="H1281" s="26" t="e">
        <f t="shared" si="483"/>
        <v>#DIV/0!</v>
      </c>
      <c r="I1281" s="26">
        <f t="shared" si="484"/>
        <v>586.486486486486</v>
      </c>
      <c r="K1281" s="4"/>
    </row>
    <row r="1282" spans="1:11">
      <c r="A1282" s="29">
        <v>2240105</v>
      </c>
      <c r="B1282" s="29" t="s">
        <v>1012</v>
      </c>
      <c r="C1282" s="23">
        <f t="shared" si="470"/>
        <v>7</v>
      </c>
      <c r="D1282" s="23" t="str">
        <f t="shared" si="481"/>
        <v>22401</v>
      </c>
      <c r="E1282" s="25">
        <f>VLOOKUP(A1282,'[1]L02'!$A$6:$D$1317,4,0)</f>
        <v>0</v>
      </c>
      <c r="F1282" s="25">
        <f>ROUND(SUMIF([3]表三汇总表!$A$10:$A$611,A1282,[3]表三汇总表!$D$10:$D$611),0)</f>
        <v>0</v>
      </c>
      <c r="G1282" s="25">
        <f>VLOOKUP(A1282,'[2]L02'!$A$6:$C$1332,3,0)</f>
        <v>0</v>
      </c>
      <c r="H1282" s="26" t="e">
        <f t="shared" si="483"/>
        <v>#DIV/0!</v>
      </c>
      <c r="I1282" s="26" t="e">
        <f t="shared" si="484"/>
        <v>#DIV/0!</v>
      </c>
      <c r="K1282" s="4"/>
    </row>
    <row r="1283" spans="1:11">
      <c r="A1283" s="29">
        <v>2240106</v>
      </c>
      <c r="B1283" s="29" t="s">
        <v>485</v>
      </c>
      <c r="C1283" s="23">
        <f t="shared" si="470"/>
        <v>7</v>
      </c>
      <c r="D1283" s="23" t="str">
        <f t="shared" si="481"/>
        <v>22401</v>
      </c>
      <c r="E1283" s="25">
        <f>VLOOKUP(A1283,'[1]L02'!$A$6:$D$1317,4,0)</f>
        <v>42</v>
      </c>
      <c r="F1283" s="25">
        <f>ROUND(SUMIF([3]表三汇总表!$A$10:$A$611,A1283,[3]表三汇总表!$D$10:$D$611),0)</f>
        <v>0</v>
      </c>
      <c r="G1283" s="25">
        <f>VLOOKUP(A1283,'[2]L02'!$A$6:$C$1332,3,0)</f>
        <v>65</v>
      </c>
      <c r="H1283" s="26" t="e">
        <f t="shared" si="483"/>
        <v>#DIV/0!</v>
      </c>
      <c r="I1283" s="26">
        <f t="shared" si="484"/>
        <v>54.7619047619048</v>
      </c>
      <c r="K1283" s="4"/>
    </row>
    <row r="1284" spans="1:11">
      <c r="A1284" s="29">
        <v>2240108</v>
      </c>
      <c r="B1284" s="29" t="s">
        <v>486</v>
      </c>
      <c r="C1284" s="23">
        <f t="shared" si="470"/>
        <v>7</v>
      </c>
      <c r="D1284" s="23" t="str">
        <f t="shared" si="481"/>
        <v>22401</v>
      </c>
      <c r="E1284" s="25">
        <f>VLOOKUP(A1284,'[1]L02'!$A$6:$D$1317,4,0)</f>
        <v>1440</v>
      </c>
      <c r="F1284" s="25">
        <f>ROUND(SUMIF([3]表三汇总表!$A$10:$A$611,A1284,[3]表三汇总表!$D$10:$D$611),0)</f>
        <v>0</v>
      </c>
      <c r="G1284" s="25">
        <f>VLOOKUP(A1284,'[2]L02'!$A$6:$C$1332,3,0)</f>
        <v>401</v>
      </c>
      <c r="H1284" s="26" t="e">
        <f t="shared" si="483"/>
        <v>#DIV/0!</v>
      </c>
      <c r="I1284" s="26">
        <f t="shared" si="484"/>
        <v>-72.1527777777778</v>
      </c>
      <c r="K1284" s="4"/>
    </row>
    <row r="1285" spans="1:11">
      <c r="A1285" s="29">
        <v>2240109</v>
      </c>
      <c r="B1285" s="29" t="s">
        <v>487</v>
      </c>
      <c r="C1285" s="23">
        <f t="shared" si="470"/>
        <v>7</v>
      </c>
      <c r="D1285" s="23" t="str">
        <f t="shared" si="481"/>
        <v>22401</v>
      </c>
      <c r="E1285" s="25">
        <f>VLOOKUP(A1285,'[1]L02'!$A$6:$D$1317,4,0)</f>
        <v>136</v>
      </c>
      <c r="F1285" s="25">
        <f>ROUND(SUMIF([3]表三汇总表!$A$10:$A$611,A1285,[3]表三汇总表!$D$10:$D$611),0)</f>
        <v>0</v>
      </c>
      <c r="G1285" s="25">
        <f>VLOOKUP(A1285,'[2]L02'!$A$6:$C$1332,3,0)</f>
        <v>1295</v>
      </c>
      <c r="H1285" s="26" t="e">
        <f t="shared" si="483"/>
        <v>#DIV/0!</v>
      </c>
      <c r="I1285" s="26">
        <f t="shared" si="484"/>
        <v>852.205882352941</v>
      </c>
      <c r="K1285" s="4"/>
    </row>
    <row r="1286" spans="1:11">
      <c r="A1286" s="29">
        <v>2240150</v>
      </c>
      <c r="B1286" s="29" t="s">
        <v>33</v>
      </c>
      <c r="C1286" s="23">
        <f t="shared" si="470"/>
        <v>7</v>
      </c>
      <c r="D1286" s="23" t="str">
        <f t="shared" si="481"/>
        <v>22401</v>
      </c>
      <c r="E1286" s="25">
        <f>VLOOKUP(A1286,'[1]L02'!$A$6:$D$1317,4,0)</f>
        <v>0</v>
      </c>
      <c r="F1286" s="25">
        <f>ROUND(SUMIF([3]表三汇总表!$A$10:$A$611,A1286,[3]表三汇总表!$D$10:$D$611),0)</f>
        <v>0</v>
      </c>
      <c r="G1286" s="25">
        <f>VLOOKUP(A1286,'[2]L02'!$A$6:$C$1332,3,0)</f>
        <v>0</v>
      </c>
      <c r="H1286" s="26" t="e">
        <f t="shared" si="483"/>
        <v>#DIV/0!</v>
      </c>
      <c r="I1286" s="26" t="e">
        <f t="shared" si="484"/>
        <v>#DIV/0!</v>
      </c>
      <c r="K1286" s="4"/>
    </row>
    <row r="1287" spans="1:11">
      <c r="A1287" s="29">
        <v>2240199</v>
      </c>
      <c r="B1287" s="29" t="s">
        <v>488</v>
      </c>
      <c r="C1287" s="23">
        <f t="shared" si="470"/>
        <v>7</v>
      </c>
      <c r="D1287" s="23" t="str">
        <f t="shared" si="481"/>
        <v>22401</v>
      </c>
      <c r="E1287" s="25">
        <f>VLOOKUP(A1287,'[1]L02'!$A$6:$D$1317,4,0)</f>
        <v>15</v>
      </c>
      <c r="F1287" s="25">
        <f>ROUND(SUMIF([3]表三汇总表!$A$10:$A$611,A1287,[3]表三汇总表!$D$10:$D$611),0)</f>
        <v>0</v>
      </c>
      <c r="G1287" s="25">
        <f>VLOOKUP(A1287,'[2]L02'!$A$6:$C$1332,3,0)</f>
        <v>88</v>
      </c>
      <c r="H1287" s="26" t="e">
        <f t="shared" si="483"/>
        <v>#DIV/0!</v>
      </c>
      <c r="I1287" s="26">
        <f t="shared" si="484"/>
        <v>486.666666666667</v>
      </c>
      <c r="K1287" s="4"/>
    </row>
    <row r="1288" spans="1:11">
      <c r="A1288" s="29">
        <v>22402</v>
      </c>
      <c r="B1288" s="30" t="s">
        <v>489</v>
      </c>
      <c r="C1288" s="23">
        <f t="shared" si="470"/>
        <v>5</v>
      </c>
      <c r="D1288" s="23" t="str">
        <f t="shared" si="481"/>
        <v/>
      </c>
      <c r="E1288" s="34">
        <f t="shared" ref="E1288:G1288" si="485">SUM(E1289:E1294)</f>
        <v>4315</v>
      </c>
      <c r="F1288" s="34">
        <f t="shared" si="485"/>
        <v>2292</v>
      </c>
      <c r="G1288" s="34">
        <f t="shared" si="485"/>
        <v>2040</v>
      </c>
      <c r="H1288" s="20">
        <f t="shared" si="483"/>
        <v>89.0052356020942</v>
      </c>
      <c r="I1288" s="20">
        <f t="shared" si="484"/>
        <v>-52.7230590961761</v>
      </c>
      <c r="K1288" s="4"/>
    </row>
    <row r="1289" spans="1:11">
      <c r="A1289" s="29">
        <v>2240201</v>
      </c>
      <c r="B1289" s="29" t="s">
        <v>12</v>
      </c>
      <c r="C1289" s="23">
        <f t="shared" si="470"/>
        <v>7</v>
      </c>
      <c r="D1289" s="23" t="str">
        <f t="shared" si="481"/>
        <v>22402</v>
      </c>
      <c r="E1289" s="25">
        <f>VLOOKUP(A1289,'[1]L02'!$A$6:$D$1317,4,0)</f>
        <v>3445</v>
      </c>
      <c r="F1289" s="25">
        <f>ROUND(SUMIF([3]表三汇总表!$A$10:$A$611,A1289,[3]表三汇总表!$D$10:$D$611),0)</f>
        <v>2292</v>
      </c>
      <c r="G1289" s="25">
        <f>VLOOKUP(A1289,'[2]L02'!$A$6:$C$1332,3,0)</f>
        <v>2005</v>
      </c>
      <c r="H1289" s="26">
        <f t="shared" ref="H1289:H1295" si="486">G1289/F1289*100</f>
        <v>87.478184991274</v>
      </c>
      <c r="I1289" s="26">
        <f t="shared" ref="I1289:I1295" si="487">(G1289-E1289)/E1289*100</f>
        <v>-41.799709724238</v>
      </c>
      <c r="K1289" s="4"/>
    </row>
    <row r="1290" spans="1:11">
      <c r="A1290" s="29">
        <v>2240202</v>
      </c>
      <c r="B1290" s="29" t="s">
        <v>13</v>
      </c>
      <c r="C1290" s="23">
        <f t="shared" si="470"/>
        <v>7</v>
      </c>
      <c r="D1290" s="23" t="str">
        <f t="shared" si="481"/>
        <v>22402</v>
      </c>
      <c r="E1290" s="25">
        <f>VLOOKUP(A1290,'[1]L02'!$A$6:$D$1317,4,0)</f>
        <v>0</v>
      </c>
      <c r="F1290" s="25">
        <f>ROUND(SUMIF([3]表三汇总表!$A$10:$A$611,A1290,[3]表三汇总表!$D$10:$D$611),0)</f>
        <v>0</v>
      </c>
      <c r="G1290" s="25">
        <f>VLOOKUP(A1290,'[2]L02'!$A$6:$C$1332,3,0)</f>
        <v>0</v>
      </c>
      <c r="H1290" s="26" t="e">
        <f t="shared" si="486"/>
        <v>#DIV/0!</v>
      </c>
      <c r="I1290" s="26" t="e">
        <f t="shared" si="487"/>
        <v>#DIV/0!</v>
      </c>
      <c r="K1290" s="4"/>
    </row>
    <row r="1291" spans="1:11">
      <c r="A1291" s="29">
        <v>2240203</v>
      </c>
      <c r="B1291" s="29" t="s">
        <v>64</v>
      </c>
      <c r="C1291" s="23">
        <f t="shared" si="470"/>
        <v>7</v>
      </c>
      <c r="D1291" s="23" t="str">
        <f t="shared" si="481"/>
        <v>22402</v>
      </c>
      <c r="E1291" s="25">
        <f>VLOOKUP(A1291,'[1]L02'!$A$6:$D$1317,4,0)</f>
        <v>0</v>
      </c>
      <c r="F1291" s="25">
        <f>ROUND(SUMIF([3]表三汇总表!$A$10:$A$611,A1291,[3]表三汇总表!$D$10:$D$611),0)</f>
        <v>0</v>
      </c>
      <c r="G1291" s="25">
        <f>VLOOKUP(A1291,'[2]L02'!$A$6:$C$1332,3,0)</f>
        <v>0</v>
      </c>
      <c r="H1291" s="26" t="e">
        <f t="shared" si="486"/>
        <v>#DIV/0!</v>
      </c>
      <c r="I1291" s="26" t="e">
        <f t="shared" si="487"/>
        <v>#DIV/0!</v>
      </c>
      <c r="K1291" s="4"/>
    </row>
    <row r="1292" spans="1:11">
      <c r="A1292" s="29">
        <v>2240204</v>
      </c>
      <c r="B1292" s="29" t="s">
        <v>490</v>
      </c>
      <c r="C1292" s="23">
        <f t="shared" si="470"/>
        <v>7</v>
      </c>
      <c r="D1292" s="23" t="str">
        <f t="shared" si="481"/>
        <v>22402</v>
      </c>
      <c r="E1292" s="25">
        <f>VLOOKUP(A1292,'[1]L02'!$A$6:$D$1317,4,0)</f>
        <v>824</v>
      </c>
      <c r="F1292" s="25">
        <f>ROUND(SUMIF([3]表三汇总表!$A$10:$A$611,A1292,[3]表三汇总表!$D$10:$D$611),0)</f>
        <v>0</v>
      </c>
      <c r="G1292" s="25">
        <f>VLOOKUP(A1292,'[2]L02'!$A$6:$C$1332,3,0)</f>
        <v>35</v>
      </c>
      <c r="H1292" s="26" t="e">
        <f t="shared" si="486"/>
        <v>#DIV/0!</v>
      </c>
      <c r="I1292" s="26">
        <f t="shared" si="487"/>
        <v>-95.752427184466</v>
      </c>
      <c r="K1292" s="4"/>
    </row>
    <row r="1293" spans="1:11">
      <c r="A1293" s="29">
        <v>2240250</v>
      </c>
      <c r="B1293" s="29" t="s">
        <v>33</v>
      </c>
      <c r="C1293" s="23">
        <f t="shared" si="470"/>
        <v>7</v>
      </c>
      <c r="D1293" s="23" t="str">
        <f t="shared" si="481"/>
        <v>22402</v>
      </c>
      <c r="E1293" s="25">
        <f>VLOOKUP(A1293,'[1]L02'!$A$6:$D$1317,4,0)</f>
        <v>0</v>
      </c>
      <c r="F1293" s="25">
        <f>ROUND(SUMIF([3]表三汇总表!$A$10:$A$611,A1293,[3]表三汇总表!$D$10:$D$611),0)</f>
        <v>0</v>
      </c>
      <c r="G1293" s="25">
        <f>VLOOKUP(A1293,'[2]L02'!$A$6:$C$1332,3,0)</f>
        <v>0</v>
      </c>
      <c r="H1293" s="26" t="e">
        <f t="shared" si="486"/>
        <v>#DIV/0!</v>
      </c>
      <c r="I1293" s="26" t="e">
        <f t="shared" si="487"/>
        <v>#DIV/0!</v>
      </c>
      <c r="K1293" s="4"/>
    </row>
    <row r="1294" spans="1:11">
      <c r="A1294" s="29">
        <v>2240299</v>
      </c>
      <c r="B1294" s="29" t="s">
        <v>491</v>
      </c>
      <c r="C1294" s="23">
        <f t="shared" si="470"/>
        <v>7</v>
      </c>
      <c r="D1294" s="23" t="str">
        <f t="shared" si="481"/>
        <v>22402</v>
      </c>
      <c r="E1294" s="25">
        <f>VLOOKUP(A1294,'[1]L02'!$A$6:$D$1317,4,0)</f>
        <v>46</v>
      </c>
      <c r="F1294" s="25">
        <f>ROUND(SUMIF([3]表三汇总表!$A$10:$A$611,A1294,[3]表三汇总表!$D$10:$D$611),0)</f>
        <v>0</v>
      </c>
      <c r="G1294" s="25">
        <f>VLOOKUP(A1294,'[2]L02'!$A$6:$C$1332,3,0)</f>
        <v>0</v>
      </c>
      <c r="H1294" s="26" t="e">
        <f t="shared" si="486"/>
        <v>#DIV/0!</v>
      </c>
      <c r="I1294" s="26">
        <f t="shared" si="487"/>
        <v>-100</v>
      </c>
      <c r="K1294" s="4"/>
    </row>
    <row r="1295" spans="1:11">
      <c r="A1295" s="29">
        <v>22404</v>
      </c>
      <c r="B1295" s="30" t="s">
        <v>1013</v>
      </c>
      <c r="C1295" s="23">
        <f t="shared" si="470"/>
        <v>5</v>
      </c>
      <c r="D1295" s="23" t="str">
        <f t="shared" si="481"/>
        <v/>
      </c>
      <c r="E1295" s="34">
        <f t="shared" ref="E1295:G1295" si="488">SUM(E1296:E1302)</f>
        <v>0</v>
      </c>
      <c r="F1295" s="34">
        <f t="shared" si="488"/>
        <v>0</v>
      </c>
      <c r="G1295" s="34">
        <f t="shared" si="488"/>
        <v>0</v>
      </c>
      <c r="H1295" s="20" t="e">
        <f t="shared" si="486"/>
        <v>#DIV/0!</v>
      </c>
      <c r="I1295" s="20" t="e">
        <f t="shared" si="487"/>
        <v>#DIV/0!</v>
      </c>
      <c r="K1295" s="4"/>
    </row>
    <row r="1296" spans="1:11">
      <c r="A1296" s="29">
        <v>2240401</v>
      </c>
      <c r="B1296" s="29" t="s">
        <v>12</v>
      </c>
      <c r="C1296" s="23">
        <f t="shared" si="470"/>
        <v>7</v>
      </c>
      <c r="D1296" s="23" t="str">
        <f t="shared" si="481"/>
        <v>22404</v>
      </c>
      <c r="E1296" s="25">
        <f>VLOOKUP(A1296,'[1]L02'!$A$6:$D$1317,4,0)</f>
        <v>0</v>
      </c>
      <c r="F1296" s="25">
        <f>ROUND(SUMIF([3]表三汇总表!$A$10:$A$611,A1296,[3]表三汇总表!$D$10:$D$611),0)</f>
        <v>0</v>
      </c>
      <c r="G1296" s="25">
        <f>VLOOKUP(A1296,'[2]L02'!$A$6:$C$1332,3,0)</f>
        <v>0</v>
      </c>
      <c r="H1296" s="26" t="e">
        <f t="shared" ref="H1296:H1303" si="489">G1296/F1296*100</f>
        <v>#DIV/0!</v>
      </c>
      <c r="I1296" s="26" t="e">
        <f t="shared" ref="I1296:I1303" si="490">(G1296-E1296)/E1296*100</f>
        <v>#DIV/0!</v>
      </c>
      <c r="K1296" s="4"/>
    </row>
    <row r="1297" spans="1:11">
      <c r="A1297" s="29">
        <v>2240402</v>
      </c>
      <c r="B1297" s="29" t="s">
        <v>13</v>
      </c>
      <c r="C1297" s="23">
        <f t="shared" si="470"/>
        <v>7</v>
      </c>
      <c r="D1297" s="23" t="str">
        <f t="shared" si="481"/>
        <v>22404</v>
      </c>
      <c r="E1297" s="25">
        <f>VLOOKUP(A1297,'[1]L02'!$A$6:$D$1317,4,0)</f>
        <v>0</v>
      </c>
      <c r="F1297" s="25">
        <f>ROUND(SUMIF([3]表三汇总表!$A$10:$A$611,A1297,[3]表三汇总表!$D$10:$D$611),0)</f>
        <v>0</v>
      </c>
      <c r="G1297" s="25">
        <f>VLOOKUP(A1297,'[2]L02'!$A$6:$C$1332,3,0)</f>
        <v>0</v>
      </c>
      <c r="H1297" s="26" t="e">
        <f t="shared" si="489"/>
        <v>#DIV/0!</v>
      </c>
      <c r="I1297" s="26" t="e">
        <f t="shared" si="490"/>
        <v>#DIV/0!</v>
      </c>
      <c r="K1297" s="4"/>
    </row>
    <row r="1298" spans="1:11">
      <c r="A1298" s="29">
        <v>2240403</v>
      </c>
      <c r="B1298" s="29" t="s">
        <v>64</v>
      </c>
      <c r="C1298" s="23">
        <f t="shared" si="470"/>
        <v>7</v>
      </c>
      <c r="D1298" s="23" t="str">
        <f t="shared" si="481"/>
        <v>22404</v>
      </c>
      <c r="E1298" s="25">
        <f>VLOOKUP(A1298,'[1]L02'!$A$6:$D$1317,4,0)</f>
        <v>0</v>
      </c>
      <c r="F1298" s="25">
        <f>ROUND(SUMIF([3]表三汇总表!$A$10:$A$611,A1298,[3]表三汇总表!$D$10:$D$611),0)</f>
        <v>0</v>
      </c>
      <c r="G1298" s="25">
        <f>VLOOKUP(A1298,'[2]L02'!$A$6:$C$1332,3,0)</f>
        <v>0</v>
      </c>
      <c r="H1298" s="26" t="e">
        <f t="shared" si="489"/>
        <v>#DIV/0!</v>
      </c>
      <c r="I1298" s="26" t="e">
        <f t="shared" si="490"/>
        <v>#DIV/0!</v>
      </c>
      <c r="K1298" s="4"/>
    </row>
    <row r="1299" spans="1:11">
      <c r="A1299" s="29">
        <v>2240404</v>
      </c>
      <c r="B1299" s="29" t="s">
        <v>1014</v>
      </c>
      <c r="C1299" s="23">
        <f t="shared" si="470"/>
        <v>7</v>
      </c>
      <c r="D1299" s="23" t="str">
        <f t="shared" si="481"/>
        <v>22404</v>
      </c>
      <c r="E1299" s="25">
        <f>VLOOKUP(A1299,'[1]L02'!$A$6:$D$1317,4,0)</f>
        <v>0</v>
      </c>
      <c r="F1299" s="25">
        <f>ROUND(SUMIF([3]表三汇总表!$A$10:$A$611,A1299,[3]表三汇总表!$D$10:$D$611),0)</f>
        <v>0</v>
      </c>
      <c r="G1299" s="25">
        <f>VLOOKUP(A1299,'[2]L02'!$A$6:$C$1332,3,0)</f>
        <v>0</v>
      </c>
      <c r="H1299" s="26" t="e">
        <f t="shared" si="489"/>
        <v>#DIV/0!</v>
      </c>
      <c r="I1299" s="26" t="e">
        <f t="shared" si="490"/>
        <v>#DIV/0!</v>
      </c>
      <c r="K1299" s="4"/>
    </row>
    <row r="1300" spans="1:11">
      <c r="A1300" s="29">
        <v>2240405</v>
      </c>
      <c r="B1300" s="29" t="s">
        <v>1015</v>
      </c>
      <c r="C1300" s="23">
        <f t="shared" si="470"/>
        <v>7</v>
      </c>
      <c r="D1300" s="23" t="str">
        <f t="shared" si="481"/>
        <v>22404</v>
      </c>
      <c r="E1300" s="25">
        <f>VLOOKUP(A1300,'[1]L02'!$A$6:$D$1317,4,0)</f>
        <v>0</v>
      </c>
      <c r="F1300" s="25">
        <f>ROUND(SUMIF([3]表三汇总表!$A$10:$A$611,A1300,[3]表三汇总表!$D$10:$D$611),0)</f>
        <v>0</v>
      </c>
      <c r="G1300" s="25">
        <f>VLOOKUP(A1300,'[2]L02'!$A$6:$C$1332,3,0)</f>
        <v>0</v>
      </c>
      <c r="H1300" s="26" t="e">
        <f t="shared" si="489"/>
        <v>#DIV/0!</v>
      </c>
      <c r="I1300" s="26" t="e">
        <f t="shared" si="490"/>
        <v>#DIV/0!</v>
      </c>
      <c r="K1300" s="4"/>
    </row>
    <row r="1301" spans="1:11">
      <c r="A1301" s="29">
        <v>2240450</v>
      </c>
      <c r="B1301" s="29" t="s">
        <v>33</v>
      </c>
      <c r="C1301" s="23">
        <f t="shared" si="470"/>
        <v>7</v>
      </c>
      <c r="D1301" s="23" t="str">
        <f t="shared" si="481"/>
        <v>22404</v>
      </c>
      <c r="E1301" s="25">
        <f>VLOOKUP(A1301,'[1]L02'!$A$6:$D$1317,4,0)</f>
        <v>0</v>
      </c>
      <c r="F1301" s="25">
        <f>ROUND(SUMIF([3]表三汇总表!$A$10:$A$611,A1301,[3]表三汇总表!$D$10:$D$611),0)</f>
        <v>0</v>
      </c>
      <c r="G1301" s="25">
        <f>VLOOKUP(A1301,'[2]L02'!$A$6:$C$1332,3,0)</f>
        <v>0</v>
      </c>
      <c r="H1301" s="26" t="e">
        <f t="shared" si="489"/>
        <v>#DIV/0!</v>
      </c>
      <c r="I1301" s="26" t="e">
        <f t="shared" si="490"/>
        <v>#DIV/0!</v>
      </c>
      <c r="K1301" s="4"/>
    </row>
    <row r="1302" spans="1:11">
      <c r="A1302" s="29">
        <v>2240499</v>
      </c>
      <c r="B1302" s="29" t="s">
        <v>1016</v>
      </c>
      <c r="C1302" s="23">
        <f t="shared" si="470"/>
        <v>7</v>
      </c>
      <c r="D1302" s="23" t="str">
        <f t="shared" si="481"/>
        <v>22404</v>
      </c>
      <c r="E1302" s="25">
        <f>VLOOKUP(A1302,'[1]L02'!$A$6:$D$1317,4,0)</f>
        <v>0</v>
      </c>
      <c r="F1302" s="25">
        <f>ROUND(SUMIF([3]表三汇总表!$A$10:$A$611,A1302,[3]表三汇总表!$D$10:$D$611),0)</f>
        <v>0</v>
      </c>
      <c r="G1302" s="25">
        <f>VLOOKUP(A1302,'[2]L02'!$A$6:$C$1332,3,0)</f>
        <v>0</v>
      </c>
      <c r="H1302" s="26" t="e">
        <f t="shared" si="489"/>
        <v>#DIV/0!</v>
      </c>
      <c r="I1302" s="26" t="e">
        <f t="shared" si="490"/>
        <v>#DIV/0!</v>
      </c>
      <c r="K1302" s="4"/>
    </row>
    <row r="1303" spans="1:11">
      <c r="A1303" s="29">
        <v>22405</v>
      </c>
      <c r="B1303" s="30" t="s">
        <v>1017</v>
      </c>
      <c r="C1303" s="23">
        <f t="shared" ref="C1303:C1348" si="491">LEN(A1303)</f>
        <v>5</v>
      </c>
      <c r="D1303" s="23" t="str">
        <f t="shared" si="481"/>
        <v/>
      </c>
      <c r="E1303" s="34">
        <f t="shared" ref="E1303:G1303" si="492">SUM(E1304:E1315)</f>
        <v>0</v>
      </c>
      <c r="F1303" s="34">
        <f t="shared" si="492"/>
        <v>0</v>
      </c>
      <c r="G1303" s="34">
        <f t="shared" si="492"/>
        <v>0</v>
      </c>
      <c r="H1303" s="20" t="e">
        <f t="shared" si="489"/>
        <v>#DIV/0!</v>
      </c>
      <c r="I1303" s="20" t="e">
        <f t="shared" si="490"/>
        <v>#DIV/0!</v>
      </c>
      <c r="K1303" s="4"/>
    </row>
    <row r="1304" spans="1:11">
      <c r="A1304" s="29">
        <v>2240501</v>
      </c>
      <c r="B1304" s="29" t="s">
        <v>12</v>
      </c>
      <c r="C1304" s="23">
        <f t="shared" si="491"/>
        <v>7</v>
      </c>
      <c r="D1304" s="23" t="str">
        <f t="shared" si="481"/>
        <v>22405</v>
      </c>
      <c r="E1304" s="25">
        <f>VLOOKUP(A1304,'[1]L02'!$A$6:$D$1317,4,0)</f>
        <v>0</v>
      </c>
      <c r="F1304" s="25">
        <f>ROUND(SUMIF([3]表三汇总表!$A$10:$A$611,A1304,[3]表三汇总表!$D$10:$D$611),0)</f>
        <v>0</v>
      </c>
      <c r="G1304" s="25">
        <f>VLOOKUP(A1304,'[2]L02'!$A$6:$C$1332,3,0)</f>
        <v>0</v>
      </c>
      <c r="H1304" s="26" t="e">
        <f t="shared" ref="H1304:H1316" si="493">G1304/F1304*100</f>
        <v>#DIV/0!</v>
      </c>
      <c r="I1304" s="26" t="e">
        <f t="shared" ref="I1304:I1316" si="494">(G1304-E1304)/E1304*100</f>
        <v>#DIV/0!</v>
      </c>
      <c r="K1304" s="4"/>
    </row>
    <row r="1305" spans="1:11">
      <c r="A1305" s="29">
        <v>2240502</v>
      </c>
      <c r="B1305" s="29" t="s">
        <v>13</v>
      </c>
      <c r="C1305" s="23">
        <f t="shared" si="491"/>
        <v>7</v>
      </c>
      <c r="D1305" s="23" t="str">
        <f t="shared" si="481"/>
        <v>22405</v>
      </c>
      <c r="E1305" s="25">
        <f>VLOOKUP(A1305,'[1]L02'!$A$6:$D$1317,4,0)</f>
        <v>0</v>
      </c>
      <c r="F1305" s="25">
        <f>ROUND(SUMIF([3]表三汇总表!$A$10:$A$611,A1305,[3]表三汇总表!$D$10:$D$611),0)</f>
        <v>0</v>
      </c>
      <c r="G1305" s="25">
        <f>VLOOKUP(A1305,'[2]L02'!$A$6:$C$1332,3,0)</f>
        <v>0</v>
      </c>
      <c r="H1305" s="26" t="e">
        <f t="shared" si="493"/>
        <v>#DIV/0!</v>
      </c>
      <c r="I1305" s="26" t="e">
        <f t="shared" si="494"/>
        <v>#DIV/0!</v>
      </c>
      <c r="K1305" s="4"/>
    </row>
    <row r="1306" spans="1:11">
      <c r="A1306" s="29">
        <v>2240503</v>
      </c>
      <c r="B1306" s="29" t="s">
        <v>64</v>
      </c>
      <c r="C1306" s="23">
        <f t="shared" si="491"/>
        <v>7</v>
      </c>
      <c r="D1306" s="23" t="str">
        <f t="shared" si="481"/>
        <v>22405</v>
      </c>
      <c r="E1306" s="25">
        <f>VLOOKUP(A1306,'[1]L02'!$A$6:$D$1317,4,0)</f>
        <v>0</v>
      </c>
      <c r="F1306" s="25">
        <f>ROUND(SUMIF([3]表三汇总表!$A$10:$A$611,A1306,[3]表三汇总表!$D$10:$D$611),0)</f>
        <v>0</v>
      </c>
      <c r="G1306" s="25">
        <f>VLOOKUP(A1306,'[2]L02'!$A$6:$C$1332,3,0)</f>
        <v>0</v>
      </c>
      <c r="H1306" s="26" t="e">
        <f t="shared" si="493"/>
        <v>#DIV/0!</v>
      </c>
      <c r="I1306" s="26" t="e">
        <f t="shared" si="494"/>
        <v>#DIV/0!</v>
      </c>
      <c r="K1306" s="4"/>
    </row>
    <row r="1307" spans="1:11">
      <c r="A1307" s="29">
        <v>2240504</v>
      </c>
      <c r="B1307" s="29" t="s">
        <v>1018</v>
      </c>
      <c r="C1307" s="23">
        <f t="shared" si="491"/>
        <v>7</v>
      </c>
      <c r="D1307" s="23" t="str">
        <f t="shared" si="481"/>
        <v>22405</v>
      </c>
      <c r="E1307" s="25">
        <f>VLOOKUP(A1307,'[1]L02'!$A$6:$D$1317,4,0)</f>
        <v>0</v>
      </c>
      <c r="F1307" s="25">
        <f>ROUND(SUMIF([3]表三汇总表!$A$10:$A$611,A1307,[3]表三汇总表!$D$10:$D$611),0)</f>
        <v>0</v>
      </c>
      <c r="G1307" s="25">
        <f>VLOOKUP(A1307,'[2]L02'!$A$6:$C$1332,3,0)</f>
        <v>0</v>
      </c>
      <c r="H1307" s="26" t="e">
        <f t="shared" si="493"/>
        <v>#DIV/0!</v>
      </c>
      <c r="I1307" s="26" t="e">
        <f t="shared" si="494"/>
        <v>#DIV/0!</v>
      </c>
      <c r="K1307" s="4"/>
    </row>
    <row r="1308" spans="1:11">
      <c r="A1308" s="29">
        <v>2240505</v>
      </c>
      <c r="B1308" s="29" t="s">
        <v>1019</v>
      </c>
      <c r="C1308" s="23">
        <f t="shared" si="491"/>
        <v>7</v>
      </c>
      <c r="D1308" s="23" t="str">
        <f t="shared" si="481"/>
        <v>22405</v>
      </c>
      <c r="E1308" s="25">
        <f>VLOOKUP(A1308,'[1]L02'!$A$6:$D$1317,4,0)</f>
        <v>0</v>
      </c>
      <c r="F1308" s="25">
        <f>ROUND(SUMIF([3]表三汇总表!$A$10:$A$611,A1308,[3]表三汇总表!$D$10:$D$611),0)</f>
        <v>0</v>
      </c>
      <c r="G1308" s="25">
        <f>VLOOKUP(A1308,'[2]L02'!$A$6:$C$1332,3,0)</f>
        <v>0</v>
      </c>
      <c r="H1308" s="26" t="e">
        <f t="shared" si="493"/>
        <v>#DIV/0!</v>
      </c>
      <c r="I1308" s="26" t="e">
        <f t="shared" si="494"/>
        <v>#DIV/0!</v>
      </c>
      <c r="K1308" s="4"/>
    </row>
    <row r="1309" spans="1:11">
      <c r="A1309" s="29">
        <v>2240506</v>
      </c>
      <c r="B1309" s="29" t="s">
        <v>1020</v>
      </c>
      <c r="C1309" s="23">
        <f t="shared" si="491"/>
        <v>7</v>
      </c>
      <c r="D1309" s="23" t="str">
        <f t="shared" ref="D1309:D1325" si="495">IF(C1309=5,"",MID(A1309,1,5))</f>
        <v>22405</v>
      </c>
      <c r="E1309" s="25">
        <f>VLOOKUP(A1309,'[1]L02'!$A$6:$D$1317,4,0)</f>
        <v>0</v>
      </c>
      <c r="F1309" s="25">
        <f>ROUND(SUMIF([3]表三汇总表!$A$10:$A$611,A1309,[3]表三汇总表!$D$10:$D$611),0)</f>
        <v>0</v>
      </c>
      <c r="G1309" s="25">
        <f>VLOOKUP(A1309,'[2]L02'!$A$6:$C$1332,3,0)</f>
        <v>0</v>
      </c>
      <c r="H1309" s="26" t="e">
        <f t="shared" si="493"/>
        <v>#DIV/0!</v>
      </c>
      <c r="I1309" s="26" t="e">
        <f t="shared" si="494"/>
        <v>#DIV/0!</v>
      </c>
      <c r="K1309" s="4"/>
    </row>
    <row r="1310" spans="1:11">
      <c r="A1310" s="29">
        <v>2240507</v>
      </c>
      <c r="B1310" s="29" t="s">
        <v>1021</v>
      </c>
      <c r="C1310" s="23">
        <f t="shared" si="491"/>
        <v>7</v>
      </c>
      <c r="D1310" s="23" t="str">
        <f t="shared" si="495"/>
        <v>22405</v>
      </c>
      <c r="E1310" s="25">
        <f>VLOOKUP(A1310,'[1]L02'!$A$6:$D$1317,4,0)</f>
        <v>0</v>
      </c>
      <c r="F1310" s="25">
        <f>ROUND(SUMIF([3]表三汇总表!$A$10:$A$611,A1310,[3]表三汇总表!$D$10:$D$611),0)</f>
        <v>0</v>
      </c>
      <c r="G1310" s="25">
        <f>VLOOKUP(A1310,'[2]L02'!$A$6:$C$1332,3,0)</f>
        <v>0</v>
      </c>
      <c r="H1310" s="26" t="e">
        <f t="shared" si="493"/>
        <v>#DIV/0!</v>
      </c>
      <c r="I1310" s="26" t="e">
        <f t="shared" si="494"/>
        <v>#DIV/0!</v>
      </c>
      <c r="K1310" s="4"/>
    </row>
    <row r="1311" spans="1:11">
      <c r="A1311" s="29">
        <v>2240508</v>
      </c>
      <c r="B1311" s="29" t="s">
        <v>1022</v>
      </c>
      <c r="C1311" s="23">
        <f t="shared" si="491"/>
        <v>7</v>
      </c>
      <c r="D1311" s="23" t="str">
        <f t="shared" si="495"/>
        <v>22405</v>
      </c>
      <c r="E1311" s="25">
        <f>VLOOKUP(A1311,'[1]L02'!$A$6:$D$1317,4,0)</f>
        <v>0</v>
      </c>
      <c r="F1311" s="25">
        <f>ROUND(SUMIF([3]表三汇总表!$A$10:$A$611,A1311,[3]表三汇总表!$D$10:$D$611),0)</f>
        <v>0</v>
      </c>
      <c r="G1311" s="25">
        <f>VLOOKUP(A1311,'[2]L02'!$A$6:$C$1332,3,0)</f>
        <v>0</v>
      </c>
      <c r="H1311" s="26" t="e">
        <f t="shared" si="493"/>
        <v>#DIV/0!</v>
      </c>
      <c r="I1311" s="26" t="e">
        <f t="shared" si="494"/>
        <v>#DIV/0!</v>
      </c>
      <c r="K1311" s="4"/>
    </row>
    <row r="1312" spans="1:11">
      <c r="A1312" s="29">
        <v>2240509</v>
      </c>
      <c r="B1312" s="29" t="s">
        <v>1023</v>
      </c>
      <c r="C1312" s="23">
        <f t="shared" si="491"/>
        <v>7</v>
      </c>
      <c r="D1312" s="23" t="str">
        <f t="shared" si="495"/>
        <v>22405</v>
      </c>
      <c r="E1312" s="25">
        <f>VLOOKUP(A1312,'[1]L02'!$A$6:$D$1317,4,0)</f>
        <v>0</v>
      </c>
      <c r="F1312" s="25">
        <f>ROUND(SUMIF([3]表三汇总表!$A$10:$A$611,A1312,[3]表三汇总表!$D$10:$D$611),0)</f>
        <v>0</v>
      </c>
      <c r="G1312" s="25">
        <f>VLOOKUP(A1312,'[2]L02'!$A$6:$C$1332,3,0)</f>
        <v>0</v>
      </c>
      <c r="H1312" s="26" t="e">
        <f t="shared" si="493"/>
        <v>#DIV/0!</v>
      </c>
      <c r="I1312" s="26" t="e">
        <f t="shared" si="494"/>
        <v>#DIV/0!</v>
      </c>
      <c r="K1312" s="4"/>
    </row>
    <row r="1313" spans="1:11">
      <c r="A1313" s="29">
        <v>2240510</v>
      </c>
      <c r="B1313" s="29" t="s">
        <v>1024</v>
      </c>
      <c r="C1313" s="23">
        <f t="shared" si="491"/>
        <v>7</v>
      </c>
      <c r="D1313" s="23" t="str">
        <f t="shared" si="495"/>
        <v>22405</v>
      </c>
      <c r="E1313" s="25">
        <f>VLOOKUP(A1313,'[1]L02'!$A$6:$D$1317,4,0)</f>
        <v>0</v>
      </c>
      <c r="F1313" s="25">
        <f>ROUND(SUMIF([3]表三汇总表!$A$10:$A$611,A1313,[3]表三汇总表!$D$10:$D$611),0)</f>
        <v>0</v>
      </c>
      <c r="G1313" s="25">
        <f>VLOOKUP(A1313,'[2]L02'!$A$6:$C$1332,3,0)</f>
        <v>0</v>
      </c>
      <c r="H1313" s="26" t="e">
        <f t="shared" si="493"/>
        <v>#DIV/0!</v>
      </c>
      <c r="I1313" s="26" t="e">
        <f t="shared" si="494"/>
        <v>#DIV/0!</v>
      </c>
      <c r="K1313" s="4"/>
    </row>
    <row r="1314" spans="1:11">
      <c r="A1314" s="29">
        <v>2240550</v>
      </c>
      <c r="B1314" s="29" t="s">
        <v>1025</v>
      </c>
      <c r="C1314" s="23">
        <f t="shared" si="491"/>
        <v>7</v>
      </c>
      <c r="D1314" s="23" t="str">
        <f t="shared" si="495"/>
        <v>22405</v>
      </c>
      <c r="E1314" s="25">
        <f>VLOOKUP(A1314,'[1]L02'!$A$6:$D$1317,4,0)</f>
        <v>0</v>
      </c>
      <c r="F1314" s="25">
        <f>ROUND(SUMIF([3]表三汇总表!$A$10:$A$611,A1314,[3]表三汇总表!$D$10:$D$611),0)</f>
        <v>0</v>
      </c>
      <c r="G1314" s="25">
        <f>VLOOKUP(A1314,'[2]L02'!$A$6:$C$1332,3,0)</f>
        <v>0</v>
      </c>
      <c r="H1314" s="26" t="e">
        <f t="shared" si="493"/>
        <v>#DIV/0!</v>
      </c>
      <c r="I1314" s="26" t="e">
        <f t="shared" si="494"/>
        <v>#DIV/0!</v>
      </c>
      <c r="K1314" s="4"/>
    </row>
    <row r="1315" spans="1:11">
      <c r="A1315" s="29">
        <v>2240599</v>
      </c>
      <c r="B1315" s="29" t="s">
        <v>1026</v>
      </c>
      <c r="C1315" s="23">
        <f t="shared" si="491"/>
        <v>7</v>
      </c>
      <c r="D1315" s="23" t="str">
        <f t="shared" si="495"/>
        <v>22405</v>
      </c>
      <c r="E1315" s="25">
        <f>VLOOKUP(A1315,'[1]L02'!$A$6:$D$1317,4,0)</f>
        <v>0</v>
      </c>
      <c r="F1315" s="25">
        <f>ROUND(SUMIF([3]表三汇总表!$A$10:$A$611,A1315,[3]表三汇总表!$D$10:$D$611),0)</f>
        <v>0</v>
      </c>
      <c r="G1315" s="25">
        <f>VLOOKUP(A1315,'[2]L02'!$A$6:$C$1332,3,0)</f>
        <v>0</v>
      </c>
      <c r="H1315" s="26" t="e">
        <f t="shared" si="493"/>
        <v>#DIV/0!</v>
      </c>
      <c r="I1315" s="26" t="e">
        <f t="shared" si="494"/>
        <v>#DIV/0!</v>
      </c>
      <c r="K1315" s="4"/>
    </row>
    <row r="1316" spans="1:11">
      <c r="A1316" s="29">
        <v>22406</v>
      </c>
      <c r="B1316" s="30" t="s">
        <v>492</v>
      </c>
      <c r="C1316" s="23">
        <f t="shared" si="491"/>
        <v>5</v>
      </c>
      <c r="D1316" s="23" t="str">
        <f t="shared" si="495"/>
        <v/>
      </c>
      <c r="E1316" s="34">
        <f t="shared" ref="E1316:G1316" si="496">SUM(E1317:E1319)</f>
        <v>98</v>
      </c>
      <c r="F1316" s="34">
        <f t="shared" si="496"/>
        <v>0</v>
      </c>
      <c r="G1316" s="34">
        <f t="shared" si="496"/>
        <v>448</v>
      </c>
      <c r="H1316" s="20" t="e">
        <f t="shared" si="493"/>
        <v>#DIV/0!</v>
      </c>
      <c r="I1316" s="20">
        <f t="shared" si="494"/>
        <v>357.142857142857</v>
      </c>
      <c r="K1316" s="4"/>
    </row>
    <row r="1317" spans="1:11">
      <c r="A1317" s="29">
        <v>2240601</v>
      </c>
      <c r="B1317" s="29" t="s">
        <v>493</v>
      </c>
      <c r="C1317" s="23">
        <f t="shared" si="491"/>
        <v>7</v>
      </c>
      <c r="D1317" s="23" t="str">
        <f t="shared" si="495"/>
        <v>22406</v>
      </c>
      <c r="E1317" s="25">
        <f>VLOOKUP(A1317,'[1]L02'!$A$6:$D$1317,4,0)</f>
        <v>93</v>
      </c>
      <c r="F1317" s="25">
        <f>ROUND(SUMIF([3]表三汇总表!$A$10:$A$611,A1317,[3]表三汇总表!$D$10:$D$611),0)</f>
        <v>0</v>
      </c>
      <c r="G1317" s="25">
        <f>VLOOKUP(A1317,'[2]L02'!$A$6:$C$1332,3,0)</f>
        <v>318</v>
      </c>
      <c r="H1317" s="26" t="e">
        <f t="shared" ref="H1317:H1320" si="497">G1317/F1317*100</f>
        <v>#DIV/0!</v>
      </c>
      <c r="I1317" s="26">
        <f t="shared" ref="I1317:I1320" si="498">(G1317-E1317)/E1317*100</f>
        <v>241.935483870968</v>
      </c>
      <c r="K1317" s="4"/>
    </row>
    <row r="1318" spans="1:11">
      <c r="A1318" s="29">
        <v>2240602</v>
      </c>
      <c r="B1318" s="29" t="s">
        <v>494</v>
      </c>
      <c r="C1318" s="23">
        <f t="shared" si="491"/>
        <v>7</v>
      </c>
      <c r="D1318" s="23" t="str">
        <f t="shared" si="495"/>
        <v>22406</v>
      </c>
      <c r="E1318" s="25">
        <f>VLOOKUP(A1318,'[1]L02'!$A$6:$D$1317,4,0)</f>
        <v>0</v>
      </c>
      <c r="F1318" s="25">
        <f>ROUND(SUMIF([3]表三汇总表!$A$10:$A$611,A1318,[3]表三汇总表!$D$10:$D$611),0)</f>
        <v>0</v>
      </c>
      <c r="G1318" s="25">
        <f>VLOOKUP(A1318,'[2]L02'!$A$6:$C$1332,3,0)</f>
        <v>89</v>
      </c>
      <c r="H1318" s="26" t="e">
        <f t="shared" si="497"/>
        <v>#DIV/0!</v>
      </c>
      <c r="I1318" s="26" t="e">
        <f t="shared" si="498"/>
        <v>#DIV/0!</v>
      </c>
      <c r="K1318" s="4"/>
    </row>
    <row r="1319" spans="1:11">
      <c r="A1319" s="29">
        <v>2240699</v>
      </c>
      <c r="B1319" s="29" t="s">
        <v>495</v>
      </c>
      <c r="C1319" s="23">
        <f t="shared" si="491"/>
        <v>7</v>
      </c>
      <c r="D1319" s="23" t="str">
        <f t="shared" si="495"/>
        <v>22406</v>
      </c>
      <c r="E1319" s="25">
        <f>VLOOKUP(A1319,'[1]L02'!$A$6:$D$1317,4,0)</f>
        <v>5</v>
      </c>
      <c r="F1319" s="25">
        <f>ROUND(SUMIF([3]表三汇总表!$A$10:$A$611,A1319,[3]表三汇总表!$D$10:$D$611),0)</f>
        <v>0</v>
      </c>
      <c r="G1319" s="25">
        <f>VLOOKUP(A1319,'[2]L02'!$A$6:$C$1332,3,0)</f>
        <v>41</v>
      </c>
      <c r="H1319" s="26" t="e">
        <f t="shared" si="497"/>
        <v>#DIV/0!</v>
      </c>
      <c r="I1319" s="26">
        <f t="shared" si="498"/>
        <v>720</v>
      </c>
      <c r="K1319" s="4"/>
    </row>
    <row r="1320" spans="1:11">
      <c r="A1320" s="29">
        <v>22407</v>
      </c>
      <c r="B1320" s="30" t="s">
        <v>496</v>
      </c>
      <c r="C1320" s="23">
        <f t="shared" si="491"/>
        <v>5</v>
      </c>
      <c r="D1320" s="23" t="str">
        <f t="shared" si="495"/>
        <v/>
      </c>
      <c r="E1320" s="34">
        <f t="shared" ref="E1320:G1320" si="499">SUM(E1321:E1323)</f>
        <v>2082</v>
      </c>
      <c r="F1320" s="34">
        <f t="shared" si="499"/>
        <v>0</v>
      </c>
      <c r="G1320" s="34">
        <f t="shared" si="499"/>
        <v>174</v>
      </c>
      <c r="H1320" s="20" t="e">
        <f t="shared" si="497"/>
        <v>#DIV/0!</v>
      </c>
      <c r="I1320" s="20">
        <f t="shared" si="498"/>
        <v>-91.64265129683</v>
      </c>
      <c r="K1320" s="4"/>
    </row>
    <row r="1321" spans="1:11">
      <c r="A1321" s="29">
        <v>2240703</v>
      </c>
      <c r="B1321" s="29" t="s">
        <v>497</v>
      </c>
      <c r="C1321" s="23">
        <f t="shared" si="491"/>
        <v>7</v>
      </c>
      <c r="D1321" s="23" t="str">
        <f t="shared" si="495"/>
        <v>22407</v>
      </c>
      <c r="E1321" s="25">
        <f>VLOOKUP(A1321,'[1]L02'!$A$6:$D$1317,4,0)</f>
        <v>1443</v>
      </c>
      <c r="F1321" s="25">
        <f>ROUND(SUMIF([3]表三汇总表!$A$10:$A$611,A1321,[3]表三汇总表!$D$10:$D$611),0)</f>
        <v>0</v>
      </c>
      <c r="G1321" s="25">
        <f>VLOOKUP(A1321,'[2]L02'!$A$6:$C$1332,3,0)</f>
        <v>25</v>
      </c>
      <c r="H1321" s="26" t="e">
        <f t="shared" ref="H1321:H1326" si="500">G1321/F1321*100</f>
        <v>#DIV/0!</v>
      </c>
      <c r="I1321" s="26">
        <f t="shared" ref="I1321:I1326" si="501">(G1321-E1321)/E1321*100</f>
        <v>-98.2674982674983</v>
      </c>
      <c r="K1321" s="4"/>
    </row>
    <row r="1322" spans="1:11">
      <c r="A1322" s="29">
        <v>2240704</v>
      </c>
      <c r="B1322" s="29" t="s">
        <v>498</v>
      </c>
      <c r="C1322" s="23">
        <f t="shared" si="491"/>
        <v>7</v>
      </c>
      <c r="D1322" s="23" t="str">
        <f t="shared" si="495"/>
        <v>22407</v>
      </c>
      <c r="E1322" s="25">
        <f>VLOOKUP(A1322,'[1]L02'!$A$6:$D$1317,4,0)</f>
        <v>572</v>
      </c>
      <c r="F1322" s="25">
        <f>ROUND(SUMIF([3]表三汇总表!$A$10:$A$611,A1322,[3]表三汇总表!$D$10:$D$611),0)</f>
        <v>0</v>
      </c>
      <c r="G1322" s="25">
        <f>VLOOKUP(A1322,'[2]L02'!$A$6:$C$1332,3,0)</f>
        <v>149</v>
      </c>
      <c r="H1322" s="26" t="e">
        <f t="shared" si="500"/>
        <v>#DIV/0!</v>
      </c>
      <c r="I1322" s="26">
        <f t="shared" si="501"/>
        <v>-73.9510489510489</v>
      </c>
      <c r="K1322" s="4"/>
    </row>
    <row r="1323" spans="1:11">
      <c r="A1323" s="29">
        <v>2240799</v>
      </c>
      <c r="B1323" s="29" t="s">
        <v>499</v>
      </c>
      <c r="C1323" s="23">
        <f t="shared" si="491"/>
        <v>7</v>
      </c>
      <c r="D1323" s="23" t="str">
        <f t="shared" si="495"/>
        <v>22407</v>
      </c>
      <c r="E1323" s="25">
        <f>VLOOKUP(A1323,'[1]L02'!$A$6:$D$1317,4,0)</f>
        <v>67</v>
      </c>
      <c r="F1323" s="25">
        <f>ROUND(SUMIF([3]表三汇总表!$A$10:$A$611,A1323,[3]表三汇总表!$D$10:$D$611),0)</f>
        <v>0</v>
      </c>
      <c r="G1323" s="25">
        <f>VLOOKUP(A1323,'[2]L02'!$A$6:$C$1332,3,0)</f>
        <v>0</v>
      </c>
      <c r="H1323" s="26" t="e">
        <f t="shared" si="500"/>
        <v>#DIV/0!</v>
      </c>
      <c r="I1323" s="26">
        <f t="shared" si="501"/>
        <v>-100</v>
      </c>
      <c r="K1323" s="4"/>
    </row>
    <row r="1324" spans="1:11">
      <c r="A1324" s="29">
        <v>22499</v>
      </c>
      <c r="B1324" s="30" t="s">
        <v>1027</v>
      </c>
      <c r="C1324" s="23">
        <f t="shared" si="491"/>
        <v>5</v>
      </c>
      <c r="D1324" s="23" t="str">
        <f t="shared" si="495"/>
        <v/>
      </c>
      <c r="E1324" s="34">
        <f>E1325</f>
        <v>0</v>
      </c>
      <c r="F1324" s="34">
        <f>F1325</f>
        <v>0</v>
      </c>
      <c r="G1324" s="34">
        <f>G1325</f>
        <v>0</v>
      </c>
      <c r="H1324" s="20" t="e">
        <f t="shared" si="500"/>
        <v>#DIV/0!</v>
      </c>
      <c r="I1324" s="20" t="e">
        <f t="shared" si="501"/>
        <v>#DIV/0!</v>
      </c>
      <c r="K1324" s="4"/>
    </row>
    <row r="1325" spans="1:11">
      <c r="A1325" s="29">
        <v>2249999</v>
      </c>
      <c r="B1325" s="29" t="s">
        <v>1028</v>
      </c>
      <c r="C1325" s="23">
        <f t="shared" si="491"/>
        <v>7</v>
      </c>
      <c r="D1325" s="23" t="str">
        <f t="shared" si="495"/>
        <v>22499</v>
      </c>
      <c r="E1325" s="25">
        <f>VLOOKUP(A1325,'[1]L02'!$A$6:$D$1317,4,0)</f>
        <v>0</v>
      </c>
      <c r="F1325" s="25">
        <f>ROUND(SUMIF([3]表三汇总表!$A$10:$A$611,A1325,[3]表三汇总表!$D$10:$D$611),0)</f>
        <v>0</v>
      </c>
      <c r="G1325" s="25">
        <f>VLOOKUP(A1325,'[2]L02'!$A$6:$C$1332,3,0)</f>
        <v>0</v>
      </c>
      <c r="H1325" s="26" t="e">
        <f t="shared" si="500"/>
        <v>#DIV/0!</v>
      </c>
      <c r="I1325" s="26" t="e">
        <f t="shared" si="501"/>
        <v>#DIV/0!</v>
      </c>
      <c r="K1325" s="4"/>
    </row>
    <row r="1326" spans="1:9">
      <c r="A1326" s="29">
        <v>229</v>
      </c>
      <c r="B1326" s="30" t="s">
        <v>500</v>
      </c>
      <c r="C1326" s="23">
        <f t="shared" si="491"/>
        <v>3</v>
      </c>
      <c r="D1326" s="23"/>
      <c r="E1326" s="34">
        <f>E1329</f>
        <v>143</v>
      </c>
      <c r="F1326" s="34">
        <f>F1329+F1327</f>
        <v>6065</v>
      </c>
      <c r="G1326" s="34">
        <f>G1329</f>
        <v>566</v>
      </c>
      <c r="H1326" s="20">
        <f t="shared" si="500"/>
        <v>9.33223413025556</v>
      </c>
      <c r="I1326" s="20">
        <f t="shared" si="501"/>
        <v>295.804195804196</v>
      </c>
    </row>
    <row r="1327" spans="1:9">
      <c r="A1327" s="29" t="s">
        <v>501</v>
      </c>
      <c r="B1327" s="30" t="s">
        <v>502</v>
      </c>
      <c r="C1327" s="23"/>
      <c r="D1327" s="23"/>
      <c r="E1327" s="34"/>
      <c r="F1327" s="25">
        <f>ROUND(SUMIF([3]表三汇总表!$A$10:$A$611,A1327,[3]表三汇总表!$D$10:$D$611),0)</f>
        <v>1500</v>
      </c>
      <c r="G1327" s="34"/>
      <c r="H1327" s="20"/>
      <c r="I1327" s="20"/>
    </row>
    <row r="1328" spans="1:9">
      <c r="A1328" s="29">
        <v>2290201</v>
      </c>
      <c r="B1328" s="29" t="s">
        <v>503</v>
      </c>
      <c r="C1328" s="23"/>
      <c r="D1328" s="23"/>
      <c r="E1328" s="34"/>
      <c r="F1328" s="25">
        <f>ROUND(SUMIF([3]表三汇总表!$A$10:$A$611,A1328,[3]表三汇总表!$D$10:$D$611),0)</f>
        <v>1500</v>
      </c>
      <c r="G1328" s="34"/>
      <c r="H1328" s="20"/>
      <c r="I1328" s="20"/>
    </row>
    <row r="1329" spans="1:11">
      <c r="A1329" s="29">
        <v>22999</v>
      </c>
      <c r="B1329" s="30" t="s">
        <v>504</v>
      </c>
      <c r="C1329" s="23">
        <f t="shared" ref="C1329:C1350" si="502">LEN(A1329)</f>
        <v>5</v>
      </c>
      <c r="D1329" s="23" t="str">
        <f>IF(C1329=5,"",MID(A1329,1,5))</f>
        <v/>
      </c>
      <c r="E1329" s="34">
        <f>E1330</f>
        <v>143</v>
      </c>
      <c r="F1329" s="34">
        <f>F1330</f>
        <v>4565</v>
      </c>
      <c r="G1329" s="34">
        <f>G1330</f>
        <v>566</v>
      </c>
      <c r="H1329" s="20">
        <f>G1329/F1329*100</f>
        <v>12.3986856516977</v>
      </c>
      <c r="I1329" s="20">
        <f>(G1329-E1329)/E1329*100</f>
        <v>295.804195804196</v>
      </c>
      <c r="K1329" s="4"/>
    </row>
    <row r="1330" spans="1:11">
      <c r="A1330" s="29">
        <v>2299999</v>
      </c>
      <c r="B1330" s="29" t="s">
        <v>505</v>
      </c>
      <c r="C1330" s="23">
        <f t="shared" si="502"/>
        <v>7</v>
      </c>
      <c r="D1330" s="23" t="str">
        <f>IF(C1330=5,"",MID(A1330,1,5))</f>
        <v>22999</v>
      </c>
      <c r="E1330" s="25">
        <f>VLOOKUP(A1330,'[1]L02'!$A$6:$D$1317,4,0)</f>
        <v>143</v>
      </c>
      <c r="F1330" s="25">
        <f>ROUND(SUMIF([3]表三汇总表!$A$10:$A$611,A1330,[3]表三汇总表!$D$10:$D$611),0)</f>
        <v>4565</v>
      </c>
      <c r="G1330" s="25">
        <f>VLOOKUP(A1330,'[2]L02'!$A$6:$C$1332,3,0)</f>
        <v>566</v>
      </c>
      <c r="H1330" s="26">
        <f t="shared" ref="H1330:H1339" si="503">G1330/F1330*100</f>
        <v>12.3986856516977</v>
      </c>
      <c r="I1330" s="26">
        <f t="shared" ref="I1330:I1339" si="504">(G1330-E1330)/E1330*100</f>
        <v>295.804195804196</v>
      </c>
      <c r="K1330" s="4"/>
    </row>
    <row r="1331" spans="1:9">
      <c r="A1331" s="29">
        <v>232</v>
      </c>
      <c r="B1331" s="30" t="s">
        <v>506</v>
      </c>
      <c r="C1331" s="23">
        <f t="shared" si="502"/>
        <v>3</v>
      </c>
      <c r="D1331" s="23"/>
      <c r="E1331" s="34">
        <f>SUM(E1332,E1334,E1339)</f>
        <v>11749</v>
      </c>
      <c r="F1331" s="34">
        <f t="shared" ref="E1331:G1331" si="505">SUM(F1332,F1334,F1339)</f>
        <v>11332</v>
      </c>
      <c r="G1331" s="34">
        <f t="shared" si="505"/>
        <v>11869</v>
      </c>
      <c r="H1331" s="20">
        <f t="shared" si="503"/>
        <v>104.738792799153</v>
      </c>
      <c r="I1331" s="20">
        <f t="shared" si="504"/>
        <v>1.0213635202996</v>
      </c>
    </row>
    <row r="1332" spans="1:11">
      <c r="A1332" s="29">
        <v>23201</v>
      </c>
      <c r="B1332" s="30" t="s">
        <v>1029</v>
      </c>
      <c r="C1332" s="23">
        <f t="shared" si="502"/>
        <v>5</v>
      </c>
      <c r="D1332" s="23" t="str">
        <f t="shared" ref="D1332:D1343" si="506">IF(C1332=5,"",MID(A1332,1,5))</f>
        <v/>
      </c>
      <c r="E1332" s="34"/>
      <c r="F1332" s="34">
        <f t="shared" ref="E1332:G1332" si="507">F1333</f>
        <v>0</v>
      </c>
      <c r="G1332" s="34">
        <f t="shared" si="507"/>
        <v>0</v>
      </c>
      <c r="H1332" s="20" t="e">
        <f t="shared" si="503"/>
        <v>#DIV/0!</v>
      </c>
      <c r="I1332" s="20" t="e">
        <f t="shared" si="504"/>
        <v>#DIV/0!</v>
      </c>
      <c r="K1332" s="4"/>
    </row>
    <row r="1333" spans="1:11">
      <c r="A1333" s="29">
        <v>2320101</v>
      </c>
      <c r="B1333" s="29" t="s">
        <v>1030</v>
      </c>
      <c r="C1333" s="23">
        <f t="shared" si="502"/>
        <v>7</v>
      </c>
      <c r="D1333" s="23" t="str">
        <f t="shared" si="506"/>
        <v>23201</v>
      </c>
      <c r="E1333" s="25"/>
      <c r="F1333" s="25">
        <f>ROUND(SUMIF([3]表三汇总表!$A$10:$A$611,A1333,[3]表三汇总表!$D$10:$D$611),0)</f>
        <v>0</v>
      </c>
      <c r="G1333" s="25">
        <f>VLOOKUP(A1333,'[2]L02'!$A$6:$C$1332,3,0)</f>
        <v>0</v>
      </c>
      <c r="H1333" s="26" t="e">
        <f t="shared" si="503"/>
        <v>#DIV/0!</v>
      </c>
      <c r="I1333" s="26" t="e">
        <f t="shared" si="504"/>
        <v>#DIV/0!</v>
      </c>
      <c r="K1333" s="4"/>
    </row>
    <row r="1334" spans="1:11">
      <c r="A1334" s="29">
        <v>23202</v>
      </c>
      <c r="B1334" s="30" t="s">
        <v>1031</v>
      </c>
      <c r="C1334" s="23">
        <f t="shared" si="502"/>
        <v>5</v>
      </c>
      <c r="D1334" s="23" t="str">
        <f t="shared" si="506"/>
        <v/>
      </c>
      <c r="E1334" s="34">
        <f t="shared" ref="E1334:G1334" si="508">SUM(E1335:E1338)</f>
        <v>0</v>
      </c>
      <c r="F1334" s="34">
        <f t="shared" si="508"/>
        <v>0</v>
      </c>
      <c r="G1334" s="34">
        <f t="shared" si="508"/>
        <v>0</v>
      </c>
      <c r="H1334" s="20" t="e">
        <f t="shared" si="503"/>
        <v>#DIV/0!</v>
      </c>
      <c r="I1334" s="20" t="e">
        <f t="shared" si="504"/>
        <v>#DIV/0!</v>
      </c>
      <c r="K1334" s="4"/>
    </row>
    <row r="1335" spans="1:11">
      <c r="A1335" s="29">
        <v>2320201</v>
      </c>
      <c r="B1335" s="29" t="s">
        <v>1032</v>
      </c>
      <c r="C1335" s="23">
        <f t="shared" si="502"/>
        <v>7</v>
      </c>
      <c r="D1335" s="23" t="str">
        <f t="shared" si="506"/>
        <v>23202</v>
      </c>
      <c r="E1335" s="25">
        <f>VLOOKUP(A1335,'[1]L02'!$A$6:$D$1317,4,0)</f>
        <v>0</v>
      </c>
      <c r="F1335" s="25">
        <f>ROUND(SUMIF([3]表三汇总表!$A$10:$A$611,A1335,[3]表三汇总表!$D$10:$D$611),0)</f>
        <v>0</v>
      </c>
      <c r="G1335" s="25">
        <f>VLOOKUP(A1335,'[2]L02'!$A$6:$C$1332,3,0)</f>
        <v>0</v>
      </c>
      <c r="H1335" s="26" t="e">
        <f t="shared" si="503"/>
        <v>#DIV/0!</v>
      </c>
      <c r="I1335" s="26" t="e">
        <f t="shared" si="504"/>
        <v>#DIV/0!</v>
      </c>
      <c r="K1335" s="4"/>
    </row>
    <row r="1336" spans="1:11">
      <c r="A1336" s="29">
        <v>2320202</v>
      </c>
      <c r="B1336" s="29" t="s">
        <v>1033</v>
      </c>
      <c r="C1336" s="23">
        <f t="shared" si="502"/>
        <v>7</v>
      </c>
      <c r="D1336" s="23" t="str">
        <f t="shared" si="506"/>
        <v>23202</v>
      </c>
      <c r="E1336" s="25">
        <f>VLOOKUP(A1336,'[1]L02'!$A$6:$D$1317,4,0)</f>
        <v>0</v>
      </c>
      <c r="F1336" s="25">
        <f>ROUND(SUMIF([3]表三汇总表!$A$10:$A$611,A1336,[3]表三汇总表!$D$10:$D$611),0)</f>
        <v>0</v>
      </c>
      <c r="G1336" s="25">
        <f>VLOOKUP(A1336,'[2]L02'!$A$6:$C$1332,3,0)</f>
        <v>0</v>
      </c>
      <c r="H1336" s="26" t="e">
        <f t="shared" si="503"/>
        <v>#DIV/0!</v>
      </c>
      <c r="I1336" s="26" t="e">
        <f t="shared" si="504"/>
        <v>#DIV/0!</v>
      </c>
      <c r="K1336" s="4"/>
    </row>
    <row r="1337" spans="1:11">
      <c r="A1337" s="29">
        <v>2320203</v>
      </c>
      <c r="B1337" s="29" t="s">
        <v>1034</v>
      </c>
      <c r="C1337" s="23">
        <f t="shared" si="502"/>
        <v>7</v>
      </c>
      <c r="D1337" s="23" t="str">
        <f t="shared" si="506"/>
        <v>23202</v>
      </c>
      <c r="E1337" s="25">
        <f>VLOOKUP(A1337,'[1]L02'!$A$6:$D$1317,4,0)</f>
        <v>0</v>
      </c>
      <c r="F1337" s="25">
        <f>ROUND(SUMIF([3]表三汇总表!$A$10:$A$611,A1337,[3]表三汇总表!$D$10:$D$611),0)</f>
        <v>0</v>
      </c>
      <c r="G1337" s="25">
        <f>VLOOKUP(A1337,'[2]L02'!$A$6:$C$1332,3,0)</f>
        <v>0</v>
      </c>
      <c r="H1337" s="26" t="e">
        <f t="shared" si="503"/>
        <v>#DIV/0!</v>
      </c>
      <c r="I1337" s="26" t="e">
        <f t="shared" si="504"/>
        <v>#DIV/0!</v>
      </c>
      <c r="K1337" s="4"/>
    </row>
    <row r="1338" spans="1:11">
      <c r="A1338" s="29">
        <v>2320299</v>
      </c>
      <c r="B1338" s="29" t="s">
        <v>1035</v>
      </c>
      <c r="C1338" s="23">
        <f t="shared" si="502"/>
        <v>7</v>
      </c>
      <c r="D1338" s="23" t="str">
        <f t="shared" si="506"/>
        <v>23202</v>
      </c>
      <c r="E1338" s="25">
        <f>VLOOKUP(A1338,'[1]L02'!$A$6:$D$1317,4,0)</f>
        <v>0</v>
      </c>
      <c r="F1338" s="25">
        <f>ROUND(SUMIF([3]表三汇总表!$A$10:$A$611,A1338,[3]表三汇总表!$D$10:$D$611),0)</f>
        <v>0</v>
      </c>
      <c r="G1338" s="25">
        <f>VLOOKUP(A1338,'[2]L02'!$A$6:$C$1332,3,0)</f>
        <v>0</v>
      </c>
      <c r="H1338" s="26" t="e">
        <f t="shared" si="503"/>
        <v>#DIV/0!</v>
      </c>
      <c r="I1338" s="26" t="e">
        <f t="shared" si="504"/>
        <v>#DIV/0!</v>
      </c>
      <c r="K1338" s="4"/>
    </row>
    <row r="1339" spans="1:11">
      <c r="A1339" s="29">
        <v>23203</v>
      </c>
      <c r="B1339" s="30" t="s">
        <v>507</v>
      </c>
      <c r="C1339" s="23">
        <f t="shared" si="502"/>
        <v>5</v>
      </c>
      <c r="D1339" s="23" t="str">
        <f t="shared" si="506"/>
        <v/>
      </c>
      <c r="E1339" s="34">
        <f t="shared" ref="E1339:G1339" si="509">SUM(E1340:E1343)</f>
        <v>11749</v>
      </c>
      <c r="F1339" s="34">
        <f t="shared" si="509"/>
        <v>11332</v>
      </c>
      <c r="G1339" s="34">
        <f t="shared" si="509"/>
        <v>11869</v>
      </c>
      <c r="H1339" s="20">
        <f t="shared" si="503"/>
        <v>104.738792799153</v>
      </c>
      <c r="I1339" s="20">
        <f t="shared" si="504"/>
        <v>1.0213635202996</v>
      </c>
      <c r="K1339" s="4"/>
    </row>
    <row r="1340" spans="1:11">
      <c r="A1340" s="29">
        <v>2320301</v>
      </c>
      <c r="B1340" s="29" t="s">
        <v>508</v>
      </c>
      <c r="C1340" s="23">
        <f t="shared" si="502"/>
        <v>7</v>
      </c>
      <c r="D1340" s="23" t="str">
        <f t="shared" si="506"/>
        <v>23203</v>
      </c>
      <c r="E1340" s="25">
        <f>VLOOKUP(A1340,'[1]L02'!$A$6:$D$1317,4,0)</f>
        <v>11749</v>
      </c>
      <c r="F1340" s="25">
        <f>ROUND(SUMIF([3]表三汇总表!$A$10:$A$611,A1340,[3]表三汇总表!$D$10:$D$611),0)</f>
        <v>11332</v>
      </c>
      <c r="G1340" s="25">
        <f>VLOOKUP(A1340,'[2]L02'!$A$6:$C$1332,3,0)</f>
        <v>11869</v>
      </c>
      <c r="H1340" s="26">
        <f t="shared" ref="H1340:H1345" si="510">G1340/F1340*100</f>
        <v>104.738792799153</v>
      </c>
      <c r="I1340" s="26">
        <f t="shared" ref="I1340:I1345" si="511">(G1340-E1340)/E1340*100</f>
        <v>1.0213635202996</v>
      </c>
      <c r="K1340" s="4"/>
    </row>
    <row r="1341" spans="1:11">
      <c r="A1341" s="29">
        <v>2320302</v>
      </c>
      <c r="B1341" s="29" t="s">
        <v>1036</v>
      </c>
      <c r="C1341" s="23">
        <f t="shared" si="502"/>
        <v>7</v>
      </c>
      <c r="D1341" s="23" t="str">
        <f t="shared" si="506"/>
        <v>23203</v>
      </c>
      <c r="E1341" s="25">
        <f>VLOOKUP(A1341,'[1]L02'!$A$6:$D$1317,4,0)</f>
        <v>0</v>
      </c>
      <c r="F1341" s="25">
        <f>ROUND(SUMIF([3]表三汇总表!$A$10:$A$611,A1341,[3]表三汇总表!$D$10:$D$611),0)</f>
        <v>0</v>
      </c>
      <c r="G1341" s="25">
        <f>VLOOKUP(A1341,'[2]L02'!$A$6:$C$1332,3,0)</f>
        <v>0</v>
      </c>
      <c r="H1341" s="26" t="e">
        <f t="shared" si="510"/>
        <v>#DIV/0!</v>
      </c>
      <c r="I1341" s="26" t="e">
        <f t="shared" si="511"/>
        <v>#DIV/0!</v>
      </c>
      <c r="K1341" s="4"/>
    </row>
    <row r="1342" spans="1:11">
      <c r="A1342" s="29">
        <v>2320303</v>
      </c>
      <c r="B1342" s="29" t="s">
        <v>1037</v>
      </c>
      <c r="C1342" s="23">
        <f t="shared" si="502"/>
        <v>7</v>
      </c>
      <c r="D1342" s="23" t="str">
        <f t="shared" si="506"/>
        <v>23203</v>
      </c>
      <c r="E1342" s="25">
        <f>VLOOKUP(A1342,'[1]L02'!$A$6:$D$1317,4,0)</f>
        <v>0</v>
      </c>
      <c r="F1342" s="25">
        <f>ROUND(SUMIF([3]表三汇总表!$A$10:$A$611,A1342,[3]表三汇总表!$D$10:$D$611),0)</f>
        <v>0</v>
      </c>
      <c r="G1342" s="25">
        <f>VLOOKUP(A1342,'[2]L02'!$A$6:$C$1332,3,0)</f>
        <v>0</v>
      </c>
      <c r="H1342" s="26" t="e">
        <f t="shared" si="510"/>
        <v>#DIV/0!</v>
      </c>
      <c r="I1342" s="26" t="e">
        <f t="shared" si="511"/>
        <v>#DIV/0!</v>
      </c>
      <c r="K1342" s="4"/>
    </row>
    <row r="1343" spans="1:11">
      <c r="A1343" s="29">
        <v>2320399</v>
      </c>
      <c r="B1343" s="29" t="s">
        <v>1038</v>
      </c>
      <c r="C1343" s="23">
        <f t="shared" si="502"/>
        <v>7</v>
      </c>
      <c r="D1343" s="23" t="str">
        <f t="shared" si="506"/>
        <v>23203</v>
      </c>
      <c r="E1343" s="25">
        <f>VLOOKUP(A1343,'[1]L02'!$A$6:$D$1317,4,0)</f>
        <v>0</v>
      </c>
      <c r="F1343" s="25">
        <f>ROUND(SUMIF([3]表三汇总表!$A$10:$A$611,A1343,[3]表三汇总表!$D$10:$D$611),0)</f>
        <v>0</v>
      </c>
      <c r="G1343" s="25">
        <f>VLOOKUP(A1343,'[2]L02'!$A$6:$C$1332,3,0)</f>
        <v>0</v>
      </c>
      <c r="H1343" s="26" t="e">
        <f t="shared" si="510"/>
        <v>#DIV/0!</v>
      </c>
      <c r="I1343" s="26" t="e">
        <f t="shared" si="511"/>
        <v>#DIV/0!</v>
      </c>
      <c r="K1343" s="4"/>
    </row>
    <row r="1344" spans="1:9">
      <c r="A1344" s="29">
        <v>233</v>
      </c>
      <c r="B1344" s="30" t="s">
        <v>509</v>
      </c>
      <c r="C1344" s="23">
        <f t="shared" si="502"/>
        <v>3</v>
      </c>
      <c r="D1344" s="23"/>
      <c r="E1344" s="34">
        <f>SUM(E1345,E1347,E1349)</f>
        <v>24</v>
      </c>
      <c r="F1344" s="34">
        <f t="shared" ref="E1344:G1344" si="512">SUM(F1345,F1347,F1349)</f>
        <v>30</v>
      </c>
      <c r="G1344" s="34">
        <f t="shared" si="512"/>
        <v>29</v>
      </c>
      <c r="H1344" s="20">
        <f t="shared" si="510"/>
        <v>96.6666666666667</v>
      </c>
      <c r="I1344" s="20">
        <f t="shared" si="511"/>
        <v>20.8333333333333</v>
      </c>
    </row>
    <row r="1345" spans="1:11">
      <c r="A1345" s="29">
        <v>23301</v>
      </c>
      <c r="B1345" s="30" t="s">
        <v>1039</v>
      </c>
      <c r="C1345" s="23">
        <f t="shared" si="502"/>
        <v>5</v>
      </c>
      <c r="D1345" s="23" t="str">
        <f t="shared" ref="D1345:D1350" si="513">IF(C1345=5,"",MID(A1345,1,5))</f>
        <v/>
      </c>
      <c r="E1345" s="34"/>
      <c r="F1345" s="34">
        <f t="shared" ref="F1345:F1349" si="514">F1346</f>
        <v>0</v>
      </c>
      <c r="G1345" s="34">
        <f t="shared" ref="G1345:G1349" si="515">G1346</f>
        <v>0</v>
      </c>
      <c r="H1345" s="20" t="e">
        <f t="shared" si="510"/>
        <v>#DIV/0!</v>
      </c>
      <c r="I1345" s="20" t="e">
        <f t="shared" si="511"/>
        <v>#DIV/0!</v>
      </c>
      <c r="K1345" s="4"/>
    </row>
    <row r="1346" spans="1:11">
      <c r="A1346" s="29">
        <v>2330101</v>
      </c>
      <c r="B1346" s="29" t="s">
        <v>1040</v>
      </c>
      <c r="C1346" s="23">
        <f t="shared" si="502"/>
        <v>7</v>
      </c>
      <c r="D1346" s="23" t="str">
        <f t="shared" si="513"/>
        <v>23301</v>
      </c>
      <c r="E1346" s="25"/>
      <c r="F1346" s="25">
        <f>ROUND(SUMIF([3]表三汇总表!$A$10:$A$611,A1346,[3]表三汇总表!$D$10:$D$611),0)</f>
        <v>0</v>
      </c>
      <c r="G1346" s="25">
        <f>VLOOKUP(A1346,'[2]L02'!$A$6:$C$1332,3,0)</f>
        <v>0</v>
      </c>
      <c r="H1346" s="26" t="e">
        <f t="shared" ref="H1346:H1350" si="516">G1346/F1346*100</f>
        <v>#DIV/0!</v>
      </c>
      <c r="I1346" s="26" t="e">
        <f t="shared" ref="I1346:I1350" si="517">(G1346-E1346)/E1346*100</f>
        <v>#DIV/0!</v>
      </c>
      <c r="K1346" s="4"/>
    </row>
    <row r="1347" spans="1:11">
      <c r="A1347" s="29">
        <v>23302</v>
      </c>
      <c r="B1347" s="30" t="s">
        <v>1041</v>
      </c>
      <c r="C1347" s="23">
        <f t="shared" si="502"/>
        <v>5</v>
      </c>
      <c r="D1347" s="23" t="str">
        <f t="shared" si="513"/>
        <v/>
      </c>
      <c r="E1347" s="34"/>
      <c r="F1347" s="34">
        <f t="shared" si="514"/>
        <v>0</v>
      </c>
      <c r="G1347" s="34">
        <f t="shared" si="515"/>
        <v>0</v>
      </c>
      <c r="H1347" s="20" t="e">
        <f t="shared" si="516"/>
        <v>#DIV/0!</v>
      </c>
      <c r="I1347" s="20" t="e">
        <f t="shared" si="517"/>
        <v>#DIV/0!</v>
      </c>
      <c r="K1347" s="4"/>
    </row>
    <row r="1348" spans="1:11">
      <c r="A1348" s="29">
        <v>2330201</v>
      </c>
      <c r="B1348" s="29" t="s">
        <v>1042</v>
      </c>
      <c r="C1348" s="23">
        <f t="shared" si="502"/>
        <v>7</v>
      </c>
      <c r="D1348" s="23" t="str">
        <f t="shared" si="513"/>
        <v>23302</v>
      </c>
      <c r="E1348" s="25"/>
      <c r="F1348" s="25">
        <f>ROUND(SUMIF([3]表三汇总表!$A$10:$A$611,A1348,[3]表三汇总表!$D$10:$D$611),0)</f>
        <v>0</v>
      </c>
      <c r="G1348" s="25">
        <f>VLOOKUP(A1348,'[2]L02'!$A$6:$C$1332,3,0)</f>
        <v>0</v>
      </c>
      <c r="H1348" s="26" t="e">
        <f t="shared" si="516"/>
        <v>#DIV/0!</v>
      </c>
      <c r="I1348" s="26" t="e">
        <f t="shared" si="517"/>
        <v>#DIV/0!</v>
      </c>
      <c r="K1348" s="4"/>
    </row>
    <row r="1349" spans="1:11">
      <c r="A1349" s="38">
        <v>23303</v>
      </c>
      <c r="B1349" s="39" t="s">
        <v>510</v>
      </c>
      <c r="C1349" s="23">
        <f t="shared" si="502"/>
        <v>5</v>
      </c>
      <c r="D1349" s="23" t="str">
        <f t="shared" si="513"/>
        <v/>
      </c>
      <c r="E1349" s="34">
        <f>E1350</f>
        <v>24</v>
      </c>
      <c r="F1349" s="34">
        <f t="shared" si="514"/>
        <v>30</v>
      </c>
      <c r="G1349" s="34">
        <f t="shared" si="515"/>
        <v>29</v>
      </c>
      <c r="H1349" s="20">
        <f t="shared" si="516"/>
        <v>96.6666666666667</v>
      </c>
      <c r="I1349" s="20">
        <f t="shared" si="517"/>
        <v>20.8333333333333</v>
      </c>
      <c r="K1349" s="4"/>
    </row>
    <row r="1350" spans="1:11">
      <c r="A1350" s="29">
        <v>2330301</v>
      </c>
      <c r="B1350" s="40" t="s">
        <v>511</v>
      </c>
      <c r="C1350" s="23">
        <f t="shared" si="502"/>
        <v>7</v>
      </c>
      <c r="D1350" s="23" t="str">
        <f t="shared" si="513"/>
        <v>23303</v>
      </c>
      <c r="E1350" s="25">
        <v>24</v>
      </c>
      <c r="F1350" s="25">
        <v>30</v>
      </c>
      <c r="G1350" s="25">
        <f>VLOOKUP(A1350,'[2]L02'!$A$6:$C$1332,3,0)</f>
        <v>29</v>
      </c>
      <c r="H1350" s="26">
        <f t="shared" si="516"/>
        <v>96.6666666666667</v>
      </c>
      <c r="I1350" s="26">
        <f t="shared" si="517"/>
        <v>20.8333333333333</v>
      </c>
      <c r="K1350" s="4"/>
    </row>
  </sheetData>
  <autoFilter ref="A5:I1350">
    <extLst/>
  </autoFilter>
  <mergeCells count="5">
    <mergeCell ref="B1:I1"/>
    <mergeCell ref="F3:H3"/>
    <mergeCell ref="B3:B4"/>
    <mergeCell ref="E3:E4"/>
    <mergeCell ref="I3:I4"/>
  </mergeCells>
  <pageMargins left="0.306944444444444" right="0.700694444444445" top="0.554861111111111" bottom="0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公式基础表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Administrator</cp:lastModifiedBy>
  <dcterms:created xsi:type="dcterms:W3CDTF">2018-04-09T04:03:00Z</dcterms:created>
  <cp:lastPrinted>2023-03-27T08:33:00Z</cp:lastPrinted>
  <dcterms:modified xsi:type="dcterms:W3CDTF">2025-03-27T01:19:54Z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4E66E900AB0141749965EA45CA4FDE52</vt:lpwstr>
  </property>
  <property fmtid="{D5CDD505-2E9C-101B-9397-08002B2CF9AE}" pid="4" name="KSOReadingLayout">
    <vt:bool>true</vt:bool>
  </property>
</Properties>
</file>